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Фадеева_1\Фадеева\Бюджет на 2020 год\"/>
    </mc:Choice>
  </mc:AlternateContent>
  <bookViews>
    <workbookView xWindow="0" yWindow="0" windowWidth="28800" windowHeight="1377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62" i="1" l="1"/>
  <c r="C62" i="1"/>
  <c r="D42" i="1"/>
  <c r="C42" i="1"/>
  <c r="D87" i="1"/>
  <c r="C87" i="1"/>
  <c r="E90" i="1"/>
  <c r="D75" i="1"/>
  <c r="D81" i="1"/>
  <c r="C81" i="1"/>
  <c r="D67" i="1"/>
  <c r="C67" i="1"/>
  <c r="E79" i="1"/>
  <c r="E78" i="1"/>
  <c r="D51" i="1"/>
  <c r="C51" i="1"/>
  <c r="E55" i="1"/>
  <c r="E54" i="1"/>
  <c r="E50" i="1"/>
  <c r="D49" i="1"/>
  <c r="C49" i="1"/>
  <c r="C47" i="1"/>
  <c r="D43" i="1"/>
  <c r="C43" i="1"/>
  <c r="C37" i="1"/>
  <c r="D37" i="1"/>
  <c r="C25" i="1"/>
  <c r="E49" i="1" l="1"/>
  <c r="E43" i="1"/>
  <c r="D99" i="1"/>
  <c r="E86" i="1"/>
  <c r="E77" i="1"/>
  <c r="E112" i="1" l="1"/>
  <c r="D111" i="1"/>
  <c r="C111" i="1"/>
  <c r="D109" i="1"/>
  <c r="C99" i="1"/>
  <c r="E102" i="1"/>
  <c r="E101" i="1"/>
  <c r="D93" i="1"/>
  <c r="C93" i="1"/>
  <c r="E95" i="1"/>
  <c r="E96" i="1"/>
  <c r="E97" i="1"/>
  <c r="E91" i="1"/>
  <c r="D84" i="1"/>
  <c r="C84" i="1"/>
  <c r="D80" i="1"/>
  <c r="E82" i="1"/>
  <c r="E81" i="1" s="1"/>
  <c r="E58" i="1"/>
  <c r="D57" i="1"/>
  <c r="D56" i="1" s="1"/>
  <c r="C57" i="1"/>
  <c r="C56" i="1" s="1"/>
  <c r="D22" i="1"/>
  <c r="E111" i="1" l="1"/>
  <c r="E56" i="1"/>
  <c r="E57" i="1"/>
  <c r="D11" i="1"/>
  <c r="E40" i="1" l="1"/>
  <c r="E65" i="1"/>
  <c r="D64" i="1"/>
  <c r="C64" i="1"/>
  <c r="C80" i="1"/>
  <c r="E64" i="1" l="1"/>
  <c r="E80" i="1"/>
  <c r="E26" i="1"/>
  <c r="D7" i="1"/>
  <c r="C7" i="1"/>
  <c r="D103" i="1" l="1"/>
  <c r="C103" i="1"/>
  <c r="E53" i="1"/>
  <c r="E45" i="1"/>
  <c r="D15" i="1"/>
  <c r="D13" i="1"/>
  <c r="D29" i="1"/>
  <c r="D25" i="1"/>
  <c r="C29" i="1"/>
  <c r="C15" i="1"/>
  <c r="E17" i="1"/>
  <c r="C11" i="1"/>
  <c r="D6" i="1" l="1"/>
  <c r="D83" i="1"/>
  <c r="E15" i="1"/>
  <c r="D24" i="1"/>
  <c r="D21" i="1" s="1"/>
  <c r="C22" i="1"/>
  <c r="C19" i="1"/>
  <c r="C13" i="1"/>
  <c r="C6" i="1" l="1"/>
  <c r="D32" i="1"/>
  <c r="E12" i="1"/>
  <c r="E16" i="1"/>
  <c r="E20" i="1"/>
  <c r="E23" i="1"/>
  <c r="E27" i="1"/>
  <c r="E28" i="1"/>
  <c r="E30" i="1"/>
  <c r="E31" i="1"/>
  <c r="C24" i="1"/>
  <c r="C21" i="1" s="1"/>
  <c r="E21" i="1" s="1"/>
  <c r="E11" i="1"/>
  <c r="E10" i="1"/>
  <c r="E9" i="1"/>
  <c r="C35" i="1"/>
  <c r="E19" i="1" l="1"/>
  <c r="E22" i="1"/>
  <c r="E25" i="1"/>
  <c r="E8" i="1"/>
  <c r="E29" i="1"/>
  <c r="E18" i="1"/>
  <c r="C117" i="1"/>
  <c r="C109" i="1"/>
  <c r="C107" i="1"/>
  <c r="C92" i="1"/>
  <c r="C60" i="1"/>
  <c r="C59" i="1" l="1"/>
  <c r="E7" i="1"/>
  <c r="C32" i="1"/>
  <c r="E32" i="1" s="1"/>
  <c r="E24" i="1"/>
  <c r="C106" i="1"/>
  <c r="C98" i="1"/>
  <c r="C34" i="1"/>
  <c r="E70" i="1"/>
  <c r="E73" i="1"/>
  <c r="E105" i="1"/>
  <c r="E75" i="1"/>
  <c r="E76" i="1"/>
  <c r="E71" i="1"/>
  <c r="E72" i="1"/>
  <c r="E74" i="1"/>
  <c r="C83" i="1"/>
  <c r="E89" i="1"/>
  <c r="E104" i="1"/>
  <c r="E46" i="1"/>
  <c r="E94" i="1"/>
  <c r="E6" i="1" l="1"/>
  <c r="C66" i="1"/>
  <c r="E51" i="1"/>
  <c r="E69" i="1"/>
  <c r="E44" i="1"/>
  <c r="E110" i="1"/>
  <c r="E109" i="1"/>
  <c r="E108" i="1"/>
  <c r="D107" i="1"/>
  <c r="E93" i="1"/>
  <c r="D92" i="1"/>
  <c r="E92" i="1" s="1"/>
  <c r="E61" i="1"/>
  <c r="D60" i="1"/>
  <c r="E52" i="1"/>
  <c r="E100" i="1"/>
  <c r="E39" i="1"/>
  <c r="E38" i="1"/>
  <c r="E88" i="1"/>
  <c r="E87" i="1"/>
  <c r="E68" i="1"/>
  <c r="E63" i="1"/>
  <c r="E62" i="1"/>
  <c r="E48" i="1"/>
  <c r="D47" i="1"/>
  <c r="E47" i="1" s="1"/>
  <c r="E85" i="1"/>
  <c r="C41" i="1" l="1"/>
  <c r="C113" i="1" s="1"/>
  <c r="D59" i="1"/>
  <c r="E59" i="1" s="1"/>
  <c r="E103" i="1"/>
  <c r="E67" i="1"/>
  <c r="D66" i="1"/>
  <c r="E36" i="1"/>
  <c r="E99" i="1"/>
  <c r="E60" i="1"/>
  <c r="E107" i="1"/>
  <c r="D106" i="1"/>
  <c r="E106" i="1" s="1"/>
  <c r="E84" i="1"/>
  <c r="E83" i="1"/>
  <c r="E37" i="1" l="1"/>
  <c r="D35" i="1"/>
  <c r="E66" i="1"/>
  <c r="E35" i="1"/>
  <c r="C116" i="1"/>
  <c r="C118" i="1" s="1"/>
  <c r="C114" i="1"/>
  <c r="D98" i="1"/>
  <c r="E98" i="1" s="1"/>
  <c r="E42" i="1"/>
  <c r="D41" i="1" l="1"/>
  <c r="D34" i="1"/>
  <c r="E34" i="1" s="1"/>
  <c r="D113" i="1" l="1"/>
  <c r="D114" i="1" s="1"/>
  <c r="E41" i="1"/>
  <c r="E113" i="1" l="1"/>
</calcChain>
</file>

<file path=xl/sharedStrings.xml><?xml version="1.0" encoding="utf-8"?>
<sst xmlns="http://schemas.openxmlformats.org/spreadsheetml/2006/main" count="225" uniqueCount="192">
  <si>
    <t>% исполнения</t>
  </si>
  <si>
    <t>I.</t>
  </si>
  <si>
    <t>1.</t>
  </si>
  <si>
    <t>ОБЩЕГОСУДАРСТВЕННЫЕ ВОПРОСЫ</t>
  </si>
  <si>
    <t>1.1.</t>
  </si>
  <si>
    <t>1.1.1.</t>
  </si>
  <si>
    <t>МУНИЦИПАЛЬНЫЙ СОВЕТ МУНИЦИПАЛЬНОГО ОБРАЗОВАНИЯ ГОРОД  ЛОМОНОСОВ</t>
  </si>
  <si>
    <t>Функционирование  высшего должностного лица субъекта Российской Федерации и муниципального образования</t>
  </si>
  <si>
    <t>1.2.</t>
  </si>
  <si>
    <t>Функционирование законодательных (представительных) органов государственной власти и представительных органов муниципального образования</t>
  </si>
  <si>
    <t>1.2.1.</t>
  </si>
  <si>
    <t>Расходы на выплату  компенсации депутатам Муниципального Совета муниципального образования город Ломоносов осуществляюших свои полномочия на непостоянной основе</t>
  </si>
  <si>
    <t>1.2.2.</t>
  </si>
  <si>
    <t xml:space="preserve">Расходы на содержание аппарата Муниципального Совета муниципального образования город Ломоносов </t>
  </si>
  <si>
    <t>АДМИНИСТРАЦИЯ МУНИЦИПАЛЬНОГО ОБРАЗОВАНИЯ ГОРОД ЛОМОНОСОВ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</si>
  <si>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</si>
  <si>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1.1.2.</t>
  </si>
  <si>
    <t xml:space="preserve">Расходы на содержание и обеспечение деятельности  Администрации муниципального образования город Ломоносов </t>
  </si>
  <si>
    <t>1.1.3.</t>
  </si>
  <si>
    <t>Резервные фонды</t>
  </si>
  <si>
    <t xml:space="preserve">Резервный фонд Администрации муниципального образования город Ломоносов </t>
  </si>
  <si>
    <t>1.3.</t>
  </si>
  <si>
    <t>Другие общегосударственные вопросы</t>
  </si>
  <si>
    <t>1.3.1.</t>
  </si>
  <si>
    <t>Расходы по формированию архивных фондов органов местного самоуправления муниципального образования город Ломоносов</t>
  </si>
  <si>
    <t>2.</t>
  </si>
  <si>
    <t>2.1.</t>
  </si>
  <si>
    <t>2.1.1.</t>
  </si>
  <si>
    <t>2.1.2.</t>
  </si>
  <si>
    <t>3.</t>
  </si>
  <si>
    <t>НАЦИОНАЛЬНАЯ ЭКОНОМИКА</t>
  </si>
  <si>
    <t>3.1.</t>
  </si>
  <si>
    <t>Общеэкономические вопросы</t>
  </si>
  <si>
    <t>3.1.1.</t>
  </si>
  <si>
    <t xml:space="preserve">Расходы на участие в организации и финансировании временного трудоустройства несовершеннолетних в возрасте от 14 до 18 лет в свободное от учебы время на территории муниципального образования город Ломоносов </t>
  </si>
  <si>
    <t>3.2.</t>
  </si>
  <si>
    <t>Дорожное хозяйство (дорожные фонды)</t>
  </si>
  <si>
    <t>3.2.1.</t>
  </si>
  <si>
    <t>4.</t>
  </si>
  <si>
    <t>ЖИЛИЩНО-КОММУНАЛЬНОЕ ХОЗЯЙСТВО</t>
  </si>
  <si>
    <t>4.1.</t>
  </si>
  <si>
    <t>Благоустройство</t>
  </si>
  <si>
    <t>4.1.1.</t>
  </si>
  <si>
    <t>4.1.2.</t>
  </si>
  <si>
    <t>Расходы на установку, содержание и ремонт  ограждений газонов на территории муниципального образования город Ломоносов</t>
  </si>
  <si>
    <t>4.1.3.</t>
  </si>
  <si>
    <t>Расходы по устройству искусственных неровностей на проездах и въездах на придомовых территориях и дворовых территориях муниципального образования город Ломоносов</t>
  </si>
  <si>
    <t>4.1.4.</t>
  </si>
  <si>
    <t>Расходы на ликвидацию несанкционированных свалок бытовых отходов и мусора на территории муниципального образования город Ломоносов</t>
  </si>
  <si>
    <t>4.1.5.</t>
  </si>
  <si>
    <t>4.1.6.</t>
  </si>
  <si>
    <t>4.1.7.</t>
  </si>
  <si>
    <t>Расходы на выполнение оформления к праздничным мероприятиям на территории муниципального образования город Ломоносов</t>
  </si>
  <si>
    <t>4.1.8.</t>
  </si>
  <si>
    <t>Расходы на исполнение государственного полномочия по организации и осуществлению уборки и санитарной очистки территории муниципального образования город Ломоносов</t>
  </si>
  <si>
    <t>4.1.9.</t>
  </si>
  <si>
    <t>4.1.10.</t>
  </si>
  <si>
    <t>5.</t>
  </si>
  <si>
    <t>5.1.</t>
  </si>
  <si>
    <t>5.1.1.</t>
  </si>
  <si>
    <t>6.</t>
  </si>
  <si>
    <t>ОБРАЗОВАНИЕ</t>
  </si>
  <si>
    <t>6.1.</t>
  </si>
  <si>
    <t>Профессиональная подготовка, переподготовка и повышение квалификации</t>
  </si>
  <si>
    <t>6.1.1.</t>
  </si>
  <si>
    <t>Молодежная политика и оздоровление детей</t>
  </si>
  <si>
    <t>7.</t>
  </si>
  <si>
    <t>КУЛЬТУРА, КИНЕМАТОГРАФИЯ</t>
  </si>
  <si>
    <t>7.1.</t>
  </si>
  <si>
    <t>Культура</t>
  </si>
  <si>
    <t>7.1.1.</t>
  </si>
  <si>
    <t>8.</t>
  </si>
  <si>
    <t>СОЦИАЛЬНАЯ ПОЛИТИКА</t>
  </si>
  <si>
    <t>8.1.</t>
  </si>
  <si>
    <t>Социальное обеспечение населения</t>
  </si>
  <si>
    <t>8.2.</t>
  </si>
  <si>
    <t>Охрана семьи и детства</t>
  </si>
  <si>
    <t>8.2.1.</t>
  </si>
  <si>
    <t>ФИЗИЧЕСКАЯ КУЛЬТУРА И СПОРТ</t>
  </si>
  <si>
    <t>Физическая культура</t>
  </si>
  <si>
    <t>Массовый спорт</t>
  </si>
  <si>
    <t xml:space="preserve">    </t>
  </si>
  <si>
    <t>А.А. Фадеева</t>
  </si>
  <si>
    <t>ДЕФИЦИТ (-), ПРОФИЦИТ (+)</t>
  </si>
  <si>
    <t>Налоги на совокупный доход</t>
  </si>
  <si>
    <t>Налог, взимаемый в связи с применением упрощённой системы налогообложения</t>
  </si>
  <si>
    <t>Единый налог на вмененный доход для отдельных видов деятельности</t>
  </si>
  <si>
    <t>Налог, взимаемый  в связи с применением  патентной системы налогообложения</t>
  </si>
  <si>
    <t>Доходы от использования имущества, находящегося в государственной и муниципальной собственности</t>
  </si>
  <si>
    <t xml:space="preserve">Арендная плата и поступления от продажи права на заключение договоров аренды земельных участков, за исключением земельных участков, предоставленных на инвестиционных условиях </t>
  </si>
  <si>
    <t>Доходы от оказания платных услуг (работ) и компенсации затрат государства</t>
  </si>
  <si>
    <t>Средства, составляющие восстановительную  стоимость зеленых насаждений внутриквартального озеленения и подлежащие зачислению в бюджеты  внутригородских муниципальных образований  Санкт-Петербурга  в соответствии с законодательством  Санкт-Петербурга</t>
  </si>
  <si>
    <t>Штрафы , санкции , возмещение ущерба</t>
  </si>
  <si>
    <t>Денежные взыскания ( штрафы) за нарушение законодательства о применении контрольно-кассовой техники при осуществлении наличных денежных расчетов и ( или) расчетов с использованием платежных карт</t>
  </si>
  <si>
    <t>Прочие поступления от денежных взысканий (штрафов) и иных сумм в возмещение ущерба</t>
  </si>
  <si>
    <t>Прочие неналоговые доходы</t>
  </si>
  <si>
    <t xml:space="preserve">Прочие неналоговые доходы бюджетов внутригородских муниципальных образований городов федерального значения </t>
  </si>
  <si>
    <t>Безвозмездные поступления</t>
  </si>
  <si>
    <t>Дотации бюджетам субъектов Российской Федерации и муниципальных образований</t>
  </si>
  <si>
    <t>Дотации бюджетам внутригородских муниципальных образований городов федерального значения  на выравнивание бюджетной обеспеченности</t>
  </si>
  <si>
    <t xml:space="preserve">Субвенции бюджетам субъектов Российской Федерации и муниципальных образований </t>
  </si>
  <si>
    <t>Субвенции  бюджетам внутригородских муниципальных образований городов федерального значения  на выполнение  передаваемых полномочий субъектов Российской Федерации</t>
  </si>
  <si>
    <t>Субвенции  бюджетам внутригородских муниципальных образований Санкт-Петербурга на выполнение отдельных государственных полномочий Санкт-Петербурга по организации и осуществлению деятельности по опеке и попечительству</t>
  </si>
  <si>
    <t>Субвенции  бюджетам внутригородских муниципальных образований Санкт-Петербурга на выполнение  отдельного государственного полномочия  Санкт-Петербурга   по определению  должностных лиц , уполномоченных составлять протоколы об административных правонарушениях и составлению протоколов  об административных правонарушениях</t>
  </si>
  <si>
    <t xml:space="preserve">Субвенции бюджетам  внутригородских муниципальных образований Санкт-Петербурга на выполнение отдельного государственного полномочия Санкт-Петербурга по организации и осуществлению уборки и санитарной очистки территорий. </t>
  </si>
  <si>
    <t>Субвенции  бюджетам внутригородских муниципальных образований городов федерального значения  на содержание ребенка в семье опекуна и приемной семье, а также вознаграждение, причитающееся приемному родителю</t>
  </si>
  <si>
    <t>Субвенции бюджетам  внутригородских муниципальных образований Санкт-Петербурга на содержание ребенка в семье опекуна и приемной семье</t>
  </si>
  <si>
    <t>Субвенции бюджетам  внутригородских муниципальных образований Санкт-Петербурга на вознаграждение, причитающееся приемному родителю</t>
  </si>
  <si>
    <t>ИТОГО ДОХОДОВ</t>
  </si>
  <si>
    <t>Сумма по бюджету</t>
  </si>
  <si>
    <t>Ожидаемое исполнение</t>
  </si>
  <si>
    <t>Наименование</t>
  </si>
  <si>
    <t>ДОХОДЫ</t>
  </si>
  <si>
    <t>ИТОГО РАСХОДОВ</t>
  </si>
  <si>
    <t>I</t>
  </si>
  <si>
    <t xml:space="preserve">Налоговые и неналоговые доходы </t>
  </si>
  <si>
    <t>2.2.2.</t>
  </si>
  <si>
    <t>2.1.3.</t>
  </si>
  <si>
    <t>2.2.</t>
  </si>
  <si>
    <t>2.2.1.</t>
  </si>
  <si>
    <t>II</t>
  </si>
  <si>
    <t>1.4.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</si>
  <si>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 обеспечения государственных и муниципальных нуждвнутригородских муниципальных образований городов федерального значения</t>
  </si>
  <si>
    <t>Расходы на исполнение государственного полномочия по организации и осуществлению деятельности по опеке и попечительству  за счет средств субвенции из бюджета Санкт-Петербурга</t>
  </si>
  <si>
    <t>Финансовое обеспечение деятельности муниципального казенного учреждения муниципального образования город Ломоносов "Информационный центр"</t>
  </si>
  <si>
    <t>Расходы на реализацию ВЦП: "Содержание и обустройство территорий  детских площадок, спортивных площадок, установка и содержание малых архитектурных форм , уличной мебели и хозяйственно-бытового оборудования, необходимого для благоустройства территории  муниципального образования город Ломоносов"</t>
  </si>
  <si>
    <t>Расходы на реализацию ВЦП: "Озеленение  территории муниципального образования город Ломоносов"</t>
  </si>
  <si>
    <t>Расходы на реализацию ВЦП: "Организация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муниципальных советов муниципальных образований, муниципальных служащих и работников муниципальных учреждений"</t>
  </si>
  <si>
    <t>Расходы на реализацию ВЦП: "Проведение работ по  военно-патриотическому воспитанию граждан "</t>
  </si>
  <si>
    <t>Расходы на реализацию ВЦП: "Организация и проведение местных и участие в организации и  проведении   городских праздничных и иных зрелищных мероприятий, организация и проведение мероприятий по сохранению и развитию местных  традиций и обрядов  на территории муниципального образования город Ломоносов"</t>
  </si>
  <si>
    <t xml:space="preserve"> </t>
  </si>
  <si>
    <t xml:space="preserve">Расходы на реализацию муниципальной программы: "Обеспечение условий для развития на территории муниципального образования  физической культуры и массового спорта, организация и проведение официальных физкультурных мероприятий, физкультурно-оздоровительных мероприятий и спортивных мероприятий муниципального образования город Ломоносов" </t>
  </si>
  <si>
    <t>Расходы на реализацию ВЦП: "Организация и проведение досуговых мероприятий для жителей , проживающих на территории муниципального образования город Ломоносов"</t>
  </si>
  <si>
    <t>Расходы на реализацию ВЦП : «Текущий ремонт  придомовых территорий и  дворовых территорий, включая проезды и выезды, пешеходные дорожки  муниципального образования город Ломоносов»</t>
  </si>
  <si>
    <t xml:space="preserve">Расходы на реализацию ВЦП: "Текущий ремонт и содержание дорог, расположенных в пределах границ муниципального образования город Ломоносов в соответствии с перечнем дорог, утвержденным Правительством  Санкт-Петербурга” </t>
  </si>
  <si>
    <t>Расходы на исполнение государственного полномочия по составлению протоколов об административных нарушениях за счет средств субсидии из бюджета Санкт-Петербурга</t>
  </si>
  <si>
    <t>Расходы  на исполнение государственного полномочия по выплате денежных средств на вознаграждение приемным родителям за счет средств субвенции из бюджета Санкт-Петербурга</t>
  </si>
  <si>
    <t>Расходы на исполнение  государственных полномочий  по выплате денежных средств на содержание ребенка в семье опекуна и  приемной семье за счет средств субвенции из бюджета Санкт-Петербурга</t>
  </si>
  <si>
    <t>4.2.</t>
  </si>
  <si>
    <t>4.3.</t>
  </si>
  <si>
    <t>ОХРАНА ОКРУЖАЮЩЕЙ СРЕДЫ</t>
  </si>
  <si>
    <t>Другие вопросы в области охраны окружающей среды</t>
  </si>
  <si>
    <t>6.2.</t>
  </si>
  <si>
    <t>6.2.1.</t>
  </si>
  <si>
    <t>6.2.2.</t>
  </si>
  <si>
    <t>8.1.1.</t>
  </si>
  <si>
    <t>8.2.2.</t>
  </si>
  <si>
    <t>9.</t>
  </si>
  <si>
    <t>9.1.</t>
  </si>
  <si>
    <t>9.1.1.</t>
  </si>
  <si>
    <t>9.2.</t>
  </si>
  <si>
    <t>9.2.1.</t>
  </si>
  <si>
    <t>3.3.</t>
  </si>
  <si>
    <t>Другие вопросы в области национальной экономики</t>
  </si>
  <si>
    <t>3.3.1.</t>
  </si>
  <si>
    <t>1.2.3.</t>
  </si>
  <si>
    <t>Расходы по уплате членских взносов на осуществление деятельности Совета муниципальных образований Санкт-Петербурга и содержание его органов</t>
  </si>
  <si>
    <t xml:space="preserve">   </t>
  </si>
  <si>
    <t>НАЦИОНАЛЬНАЯ БЕЗОПАСНОСТЬ И ПРАВООХРАНИТЕЛЬНАЯ ДЕЯТЕЛЬНОСТЬ</t>
  </si>
  <si>
    <t>Защита населения и территорий от чрезвычайных ситуаций природного и техногенного характера, гражданская оборона</t>
  </si>
  <si>
    <t>Расходы на реализацию ВЦП "Формирование комфортной городской среды"</t>
  </si>
  <si>
    <t>6.1.2.</t>
  </si>
  <si>
    <t>6.2.3.</t>
  </si>
  <si>
    <t>7.1.2.</t>
  </si>
  <si>
    <t>7.1.3.</t>
  </si>
  <si>
    <t>7.1.4.</t>
  </si>
  <si>
    <t>Расходы на реализацию ВЦП "Участие в создании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муниципального образования, социальную и культурную адаптацию мигрантов, профилактику межнациональных (межэтнических) конфликтов"</t>
  </si>
  <si>
    <t>Назначение, выплата и перерасчет пенсии за выслугу лет лицам , замещавшим должности муниципальной службы в органах местного самоуправления, муниципальных органах муниципальных образований, а также приостановление, возобновление, прекращение выплаты пенсии за выслугу лет в соответствии с законом Санкт-Петербурга</t>
  </si>
  <si>
    <t xml:space="preserve">Назначение, выплата, перерасчет ежемесячной доплаты за стаж (общую продолжительность) работы (службы) в органах местного  самоуправления, муниципальных органах муниципальных образований к страховой пенсии по старости , страховой пенсии по инвалидности, пенсии за выслугу лет лицам, замещавшим муниципальные должности, в органах местного самоуправления, муниципальных органах муниципальных образований,  а также приостановлению, возобновлению, прекращению выплаты доплаты к пенсии в  соответствии с законом Санкт-Петербурга </t>
  </si>
  <si>
    <t xml:space="preserve">Назначение, выплата, перерасчет ежемесячной доплаты за стаж (общую продолжительность) работы (службы) в органах местного  самоуправления, муниципальных органах муниципальных образований к страховой пенсии по старости , страховой пенсии по инвалидности, пенсии за выслугу лет лицам, замещавшим должности муниципальной службы, в органах местного самоуправления, муниципальных органах муниципальных образований,  а также приостановлению, возобновлению, прекращению выплаты доплаты к пенсии в  соответствии с законом Санкт-Петербурга </t>
  </si>
  <si>
    <t>8.1.2.</t>
  </si>
  <si>
    <t>8.1.3.</t>
  </si>
  <si>
    <t>СРЕДСТВА МАССОВОЙ ИНФОРМАЦИИ</t>
  </si>
  <si>
    <t>10.</t>
  </si>
  <si>
    <t>10.1.1.</t>
  </si>
  <si>
    <t>тел. 422-38-92</t>
  </si>
  <si>
    <t>Зам.главы МА МО г. Ломоносов</t>
  </si>
  <si>
    <t>Ожидаемое исполнение бюджета муниципального образования город Ломоносов за 2019 год.</t>
  </si>
  <si>
    <t>Обеспечение проведения выборов и референдумов</t>
  </si>
  <si>
    <t>Расходы по организационному и материально-техническому обеспечению подготовки и проведению муниципальных выборов</t>
  </si>
  <si>
    <t>1.4.1.</t>
  </si>
  <si>
    <t>1.4.2.</t>
  </si>
  <si>
    <t>1.4.3.</t>
  </si>
  <si>
    <t>Расходы на реализацию муниципальной программы «Участие в реализации мер по профилактике дорожно-транспортного травматизма на территории муниципального образования город Ломоносов"</t>
  </si>
  <si>
    <t>1.4.4.</t>
  </si>
  <si>
    <t>Расходы на реализацию муниципальной программы «Участие в профилактике терроризма и экстремизма, а также в минимизации и (или) ликвидации последствий их проявлений на территории муниципального в форме и порядке, установленных федеральным законом и законодательством Санкт-Петербурга"</t>
  </si>
  <si>
    <t>4.1.11.</t>
  </si>
  <si>
    <t>4.1.12.</t>
  </si>
  <si>
    <t>Расходы на реализация ВЦП "Проведение в установленном порядке минимально необходимых мероприятий по обеспечению доступности городской среды для маломобильных групп населения на территории муниципального образования"</t>
  </si>
  <si>
    <t>Расходы на реализацию ВЦП "Оборудование контейнерных площадок на дворовых территорияых"</t>
  </si>
  <si>
    <t>6.2.4.</t>
  </si>
  <si>
    <t xml:space="preserve">Расходы на реализацию ведомственной целевой программы «Участие в формах, установленных законодательством Санкт-Петербурга, в мероприятиях по профилактике незаконного потребления наркотических средств и психотропных веществ, новых потенциально опасных психоактивных веществ, наркомании в Санкт-Петербурге»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</si>
</sst>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р_._-;\-* #,##0.00_р_._-;_-* &quot;-&quot;??_р_._-;_-@_-"/>
    <numFmt numFmtId="165" formatCode="0.0"/>
    <numFmt numFmtId="166" formatCode="#,##0.0"/>
    <numFmt numFmtId="167" formatCode="_-* #,##0.0_р_._-;\-* #,##0.0_р_._-;_-* &quot;-&quot;??_р_._-;_-@_-"/>
    <numFmt numFmtId="168" formatCode="_-* #,##0.0_р_._-;\-* #,##0.0_р_._-;_-* &quot;-&quot;?_р_._-;_-@_-"/>
    <numFmt numFmtId="169" formatCode="_-* #,##0.0\ _₽_-;\-* #,##0.0\ _₽_-;_-* &quot;-&quot;?\ _₽_-;_-@_-"/>
    <numFmt numFmtId="170" formatCode="#,##0.0_ ;\-#,##0.0\ "/>
  </numFmts>
  <fonts count="14" x14ac:knownFonts="1">
    <font>
      <sz val="10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8"/>
      <name val="Arial Cyr"/>
      <family val="2"/>
      <charset val="204"/>
    </font>
    <font>
      <sz val="10"/>
      <name val="Arial"/>
      <family val="2"/>
      <charset val="204"/>
    </font>
    <font>
      <b/>
      <sz val="8"/>
      <name val="Arial Cyr"/>
      <charset val="204"/>
    </font>
    <font>
      <sz val="8"/>
      <name val="Arial Cyr"/>
      <family val="2"/>
      <charset val="204"/>
    </font>
    <font>
      <b/>
      <sz val="10"/>
      <name val="Arial Cyr"/>
      <charset val="204"/>
    </font>
    <font>
      <b/>
      <sz val="10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8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9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/>
    <xf numFmtId="0" fontId="3" fillId="0" borderId="0"/>
    <xf numFmtId="164" fontId="9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0" fillId="0" borderId="0" xfId="0" applyFill="1"/>
    <xf numFmtId="0" fontId="1" fillId="0" borderId="0" xfId="0" applyFont="1" applyFill="1"/>
    <xf numFmtId="2" fontId="0" fillId="0" borderId="0" xfId="0" applyNumberFormat="1" applyFill="1"/>
    <xf numFmtId="0" fontId="6" fillId="0" borderId="0" xfId="0" applyFont="1" applyFill="1"/>
    <xf numFmtId="0" fontId="3" fillId="0" borderId="0" xfId="0" applyFont="1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7" fillId="0" borderId="0" xfId="0" applyFont="1" applyFill="1"/>
    <xf numFmtId="0" fontId="5" fillId="0" borderId="1" xfId="1" applyFont="1" applyBorder="1" applyAlignment="1">
      <alignment wrapText="1"/>
    </xf>
    <xf numFmtId="0" fontId="8" fillId="0" borderId="0" xfId="0" applyFont="1" applyFill="1"/>
    <xf numFmtId="0" fontId="0" fillId="0" borderId="1" xfId="0" applyFill="1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165" fontId="5" fillId="0" borderId="1" xfId="1" applyNumberFormat="1" applyFont="1" applyBorder="1" applyAlignment="1">
      <alignment horizontal="center" wrapText="1"/>
    </xf>
    <xf numFmtId="166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1" xfId="1" applyFont="1" applyBorder="1" applyAlignment="1">
      <alignment wrapText="1"/>
    </xf>
    <xf numFmtId="167" fontId="5" fillId="0" borderId="1" xfId="2" applyNumberFormat="1" applyFont="1" applyBorder="1" applyAlignment="1">
      <alignment horizontal="center" wrapText="1"/>
    </xf>
    <xf numFmtId="167" fontId="5" fillId="0" borderId="4" xfId="2" applyNumberFormat="1" applyFont="1" applyBorder="1" applyAlignment="1">
      <alignment horizontal="center" wrapText="1"/>
    </xf>
    <xf numFmtId="0" fontId="12" fillId="0" borderId="1" xfId="1" applyFont="1" applyBorder="1" applyAlignment="1">
      <alignment wrapText="1"/>
    </xf>
    <xf numFmtId="0" fontId="5" fillId="3" borderId="5" xfId="1" applyFont="1" applyFill="1" applyBorder="1" applyAlignment="1">
      <alignment vertical="center" wrapText="1"/>
    </xf>
    <xf numFmtId="14" fontId="5" fillId="0" borderId="1" xfId="1" applyNumberFormat="1" applyFont="1" applyBorder="1" applyAlignment="1">
      <alignment horizontal="center" wrapText="1"/>
    </xf>
    <xf numFmtId="169" fontId="0" fillId="0" borderId="0" xfId="0" applyNumberFormat="1" applyFill="1"/>
    <xf numFmtId="170" fontId="5" fillId="0" borderId="1" xfId="2" applyNumberFormat="1" applyFont="1" applyBorder="1" applyAlignment="1">
      <alignment horizontal="center" wrapText="1"/>
    </xf>
    <xf numFmtId="169" fontId="7" fillId="0" borderId="0" xfId="0" applyNumberFormat="1" applyFont="1" applyFill="1"/>
    <xf numFmtId="0" fontId="2" fillId="0" borderId="1" xfId="1" applyFont="1" applyBorder="1" applyAlignment="1">
      <alignment horizontal="center" wrapText="1"/>
    </xf>
    <xf numFmtId="0" fontId="2" fillId="0" borderId="1" xfId="1" applyFont="1" applyBorder="1" applyAlignment="1">
      <alignment wrapText="1"/>
    </xf>
    <xf numFmtId="168" fontId="2" fillId="0" borderId="1" xfId="1" applyNumberFormat="1" applyFont="1" applyBorder="1" applyAlignment="1">
      <alignment horizontal="center" wrapText="1"/>
    </xf>
    <xf numFmtId="165" fontId="2" fillId="0" borderId="1" xfId="1" applyNumberFormat="1" applyFont="1" applyBorder="1" applyAlignment="1">
      <alignment horizontal="center" wrapText="1"/>
    </xf>
    <xf numFmtId="0" fontId="12" fillId="3" borderId="6" xfId="3" applyFont="1" applyFill="1" applyBorder="1" applyAlignment="1">
      <alignment horizontal="left" vertical="top" wrapText="1" readingOrder="1"/>
    </xf>
    <xf numFmtId="0" fontId="12" fillId="3" borderId="1" xfId="0" applyFont="1" applyFill="1" applyBorder="1" applyAlignment="1">
      <alignment horizontal="left" vertical="top" wrapText="1"/>
    </xf>
    <xf numFmtId="0" fontId="5" fillId="0" borderId="0" xfId="1" applyFont="1" applyBorder="1" applyAlignment="1">
      <alignment wrapText="1"/>
    </xf>
    <xf numFmtId="0" fontId="5" fillId="0" borderId="3" xfId="1" applyFont="1" applyBorder="1" applyAlignment="1">
      <alignment horizontal="center" wrapText="1"/>
    </xf>
    <xf numFmtId="0" fontId="13" fillId="3" borderId="7" xfId="3" applyFont="1" applyFill="1" applyBorder="1" applyAlignment="1">
      <alignment horizontal="left" vertical="top" wrapText="1" readingOrder="1"/>
    </xf>
    <xf numFmtId="0" fontId="12" fillId="3" borderId="8" xfId="3" applyFont="1" applyFill="1" applyBorder="1" applyAlignment="1">
      <alignment horizontal="left" vertical="top" wrapText="1" readingOrder="1"/>
    </xf>
    <xf numFmtId="0" fontId="12" fillId="3" borderId="1" xfId="3" applyFont="1" applyFill="1" applyBorder="1" applyAlignment="1">
      <alignment horizontal="left" vertical="top" wrapText="1" readingOrder="1"/>
    </xf>
    <xf numFmtId="167" fontId="5" fillId="0" borderId="1" xfId="2" applyNumberFormat="1" applyFont="1" applyBorder="1" applyAlignment="1">
      <alignment wrapText="1"/>
    </xf>
    <xf numFmtId="0" fontId="11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left"/>
    </xf>
    <xf numFmtId="0" fontId="4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4">
    <cellStyle name="Обычный" xfId="0" builtinId="0"/>
    <cellStyle name="Обычный_Ведомственная структура " xfId="3"/>
    <cellStyle name="Обычный_Лист1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3"/>
  <sheetViews>
    <sheetView tabSelected="1" workbookViewId="0">
      <selection activeCell="H16" sqref="H16"/>
    </sheetView>
  </sheetViews>
  <sheetFormatPr defaultRowHeight="12.75" x14ac:dyDescent="0.2"/>
  <cols>
    <col min="1" max="1" width="7.7109375" style="6" customWidth="1"/>
    <col min="2" max="2" width="59.7109375" style="5" customWidth="1"/>
    <col min="3" max="3" width="9.7109375" style="15" customWidth="1"/>
    <col min="4" max="4" width="10.85546875" style="6" customWidth="1"/>
    <col min="5" max="5" width="12" style="6" customWidth="1"/>
    <col min="6" max="6" width="9.140625" style="1"/>
    <col min="7" max="7" width="10.42578125" style="1" bestFit="1" customWidth="1"/>
    <col min="8" max="252" width="9.140625" style="1"/>
    <col min="253" max="253" width="8.5703125" style="1" customWidth="1"/>
    <col min="254" max="254" width="40.42578125" style="1" customWidth="1"/>
    <col min="255" max="255" width="6.85546875" style="1" customWidth="1"/>
    <col min="256" max="256" width="8.140625" style="1" customWidth="1"/>
    <col min="257" max="257" width="8.5703125" style="1" customWidth="1"/>
    <col min="258" max="258" width="9.28515625" style="1" customWidth="1"/>
    <col min="259" max="259" width="10.5703125" style="1" customWidth="1"/>
    <col min="260" max="508" width="9.140625" style="1"/>
    <col min="509" max="509" width="8.5703125" style="1" customWidth="1"/>
    <col min="510" max="510" width="40.42578125" style="1" customWidth="1"/>
    <col min="511" max="511" width="6.85546875" style="1" customWidth="1"/>
    <col min="512" max="512" width="8.140625" style="1" customWidth="1"/>
    <col min="513" max="513" width="8.5703125" style="1" customWidth="1"/>
    <col min="514" max="514" width="9.28515625" style="1" customWidth="1"/>
    <col min="515" max="515" width="10.5703125" style="1" customWidth="1"/>
    <col min="516" max="764" width="9.140625" style="1"/>
    <col min="765" max="765" width="8.5703125" style="1" customWidth="1"/>
    <col min="766" max="766" width="40.42578125" style="1" customWidth="1"/>
    <col min="767" max="767" width="6.85546875" style="1" customWidth="1"/>
    <col min="768" max="768" width="8.140625" style="1" customWidth="1"/>
    <col min="769" max="769" width="8.5703125" style="1" customWidth="1"/>
    <col min="770" max="770" width="9.28515625" style="1" customWidth="1"/>
    <col min="771" max="771" width="10.5703125" style="1" customWidth="1"/>
    <col min="772" max="1020" width="9.140625" style="1"/>
    <col min="1021" max="1021" width="8.5703125" style="1" customWidth="1"/>
    <col min="1022" max="1022" width="40.42578125" style="1" customWidth="1"/>
    <col min="1023" max="1023" width="6.85546875" style="1" customWidth="1"/>
    <col min="1024" max="1024" width="8.140625" style="1" customWidth="1"/>
    <col min="1025" max="1025" width="8.5703125" style="1" customWidth="1"/>
    <col min="1026" max="1026" width="9.28515625" style="1" customWidth="1"/>
    <col min="1027" max="1027" width="10.5703125" style="1" customWidth="1"/>
    <col min="1028" max="1276" width="9.140625" style="1"/>
    <col min="1277" max="1277" width="8.5703125" style="1" customWidth="1"/>
    <col min="1278" max="1278" width="40.42578125" style="1" customWidth="1"/>
    <col min="1279" max="1279" width="6.85546875" style="1" customWidth="1"/>
    <col min="1280" max="1280" width="8.140625" style="1" customWidth="1"/>
    <col min="1281" max="1281" width="8.5703125" style="1" customWidth="1"/>
    <col min="1282" max="1282" width="9.28515625" style="1" customWidth="1"/>
    <col min="1283" max="1283" width="10.5703125" style="1" customWidth="1"/>
    <col min="1284" max="1532" width="9.140625" style="1"/>
    <col min="1533" max="1533" width="8.5703125" style="1" customWidth="1"/>
    <col min="1534" max="1534" width="40.42578125" style="1" customWidth="1"/>
    <col min="1535" max="1535" width="6.85546875" style="1" customWidth="1"/>
    <col min="1536" max="1536" width="8.140625" style="1" customWidth="1"/>
    <col min="1537" max="1537" width="8.5703125" style="1" customWidth="1"/>
    <col min="1538" max="1538" width="9.28515625" style="1" customWidth="1"/>
    <col min="1539" max="1539" width="10.5703125" style="1" customWidth="1"/>
    <col min="1540" max="1788" width="9.140625" style="1"/>
    <col min="1789" max="1789" width="8.5703125" style="1" customWidth="1"/>
    <col min="1790" max="1790" width="40.42578125" style="1" customWidth="1"/>
    <col min="1791" max="1791" width="6.85546875" style="1" customWidth="1"/>
    <col min="1792" max="1792" width="8.140625" style="1" customWidth="1"/>
    <col min="1793" max="1793" width="8.5703125" style="1" customWidth="1"/>
    <col min="1794" max="1794" width="9.28515625" style="1" customWidth="1"/>
    <col min="1795" max="1795" width="10.5703125" style="1" customWidth="1"/>
    <col min="1796" max="2044" width="9.140625" style="1"/>
    <col min="2045" max="2045" width="8.5703125" style="1" customWidth="1"/>
    <col min="2046" max="2046" width="40.42578125" style="1" customWidth="1"/>
    <col min="2047" max="2047" width="6.85546875" style="1" customWidth="1"/>
    <col min="2048" max="2048" width="8.140625" style="1" customWidth="1"/>
    <col min="2049" max="2049" width="8.5703125" style="1" customWidth="1"/>
    <col min="2050" max="2050" width="9.28515625" style="1" customWidth="1"/>
    <col min="2051" max="2051" width="10.5703125" style="1" customWidth="1"/>
    <col min="2052" max="2300" width="9.140625" style="1"/>
    <col min="2301" max="2301" width="8.5703125" style="1" customWidth="1"/>
    <col min="2302" max="2302" width="40.42578125" style="1" customWidth="1"/>
    <col min="2303" max="2303" width="6.85546875" style="1" customWidth="1"/>
    <col min="2304" max="2304" width="8.140625" style="1" customWidth="1"/>
    <col min="2305" max="2305" width="8.5703125" style="1" customWidth="1"/>
    <col min="2306" max="2306" width="9.28515625" style="1" customWidth="1"/>
    <col min="2307" max="2307" width="10.5703125" style="1" customWidth="1"/>
    <col min="2308" max="2556" width="9.140625" style="1"/>
    <col min="2557" max="2557" width="8.5703125" style="1" customWidth="1"/>
    <col min="2558" max="2558" width="40.42578125" style="1" customWidth="1"/>
    <col min="2559" max="2559" width="6.85546875" style="1" customWidth="1"/>
    <col min="2560" max="2560" width="8.140625" style="1" customWidth="1"/>
    <col min="2561" max="2561" width="8.5703125" style="1" customWidth="1"/>
    <col min="2562" max="2562" width="9.28515625" style="1" customWidth="1"/>
    <col min="2563" max="2563" width="10.5703125" style="1" customWidth="1"/>
    <col min="2564" max="2812" width="9.140625" style="1"/>
    <col min="2813" max="2813" width="8.5703125" style="1" customWidth="1"/>
    <col min="2814" max="2814" width="40.42578125" style="1" customWidth="1"/>
    <col min="2815" max="2815" width="6.85546875" style="1" customWidth="1"/>
    <col min="2816" max="2816" width="8.140625" style="1" customWidth="1"/>
    <col min="2817" max="2817" width="8.5703125" style="1" customWidth="1"/>
    <col min="2818" max="2818" width="9.28515625" style="1" customWidth="1"/>
    <col min="2819" max="2819" width="10.5703125" style="1" customWidth="1"/>
    <col min="2820" max="3068" width="9.140625" style="1"/>
    <col min="3069" max="3069" width="8.5703125" style="1" customWidth="1"/>
    <col min="3070" max="3070" width="40.42578125" style="1" customWidth="1"/>
    <col min="3071" max="3071" width="6.85546875" style="1" customWidth="1"/>
    <col min="3072" max="3072" width="8.140625" style="1" customWidth="1"/>
    <col min="3073" max="3073" width="8.5703125" style="1" customWidth="1"/>
    <col min="3074" max="3074" width="9.28515625" style="1" customWidth="1"/>
    <col min="3075" max="3075" width="10.5703125" style="1" customWidth="1"/>
    <col min="3076" max="3324" width="9.140625" style="1"/>
    <col min="3325" max="3325" width="8.5703125" style="1" customWidth="1"/>
    <col min="3326" max="3326" width="40.42578125" style="1" customWidth="1"/>
    <col min="3327" max="3327" width="6.85546875" style="1" customWidth="1"/>
    <col min="3328" max="3328" width="8.140625" style="1" customWidth="1"/>
    <col min="3329" max="3329" width="8.5703125" style="1" customWidth="1"/>
    <col min="3330" max="3330" width="9.28515625" style="1" customWidth="1"/>
    <col min="3331" max="3331" width="10.5703125" style="1" customWidth="1"/>
    <col min="3332" max="3580" width="9.140625" style="1"/>
    <col min="3581" max="3581" width="8.5703125" style="1" customWidth="1"/>
    <col min="3582" max="3582" width="40.42578125" style="1" customWidth="1"/>
    <col min="3583" max="3583" width="6.85546875" style="1" customWidth="1"/>
    <col min="3584" max="3584" width="8.140625" style="1" customWidth="1"/>
    <col min="3585" max="3585" width="8.5703125" style="1" customWidth="1"/>
    <col min="3586" max="3586" width="9.28515625" style="1" customWidth="1"/>
    <col min="3587" max="3587" width="10.5703125" style="1" customWidth="1"/>
    <col min="3588" max="3836" width="9.140625" style="1"/>
    <col min="3837" max="3837" width="8.5703125" style="1" customWidth="1"/>
    <col min="3838" max="3838" width="40.42578125" style="1" customWidth="1"/>
    <col min="3839" max="3839" width="6.85546875" style="1" customWidth="1"/>
    <col min="3840" max="3840" width="8.140625" style="1" customWidth="1"/>
    <col min="3841" max="3841" width="8.5703125" style="1" customWidth="1"/>
    <col min="3842" max="3842" width="9.28515625" style="1" customWidth="1"/>
    <col min="3843" max="3843" width="10.5703125" style="1" customWidth="1"/>
    <col min="3844" max="4092" width="9.140625" style="1"/>
    <col min="4093" max="4093" width="8.5703125" style="1" customWidth="1"/>
    <col min="4094" max="4094" width="40.42578125" style="1" customWidth="1"/>
    <col min="4095" max="4095" width="6.85546875" style="1" customWidth="1"/>
    <col min="4096" max="4096" width="8.140625" style="1" customWidth="1"/>
    <col min="4097" max="4097" width="8.5703125" style="1" customWidth="1"/>
    <col min="4098" max="4098" width="9.28515625" style="1" customWidth="1"/>
    <col min="4099" max="4099" width="10.5703125" style="1" customWidth="1"/>
    <col min="4100" max="4348" width="9.140625" style="1"/>
    <col min="4349" max="4349" width="8.5703125" style="1" customWidth="1"/>
    <col min="4350" max="4350" width="40.42578125" style="1" customWidth="1"/>
    <col min="4351" max="4351" width="6.85546875" style="1" customWidth="1"/>
    <col min="4352" max="4352" width="8.140625" style="1" customWidth="1"/>
    <col min="4353" max="4353" width="8.5703125" style="1" customWidth="1"/>
    <col min="4354" max="4354" width="9.28515625" style="1" customWidth="1"/>
    <col min="4355" max="4355" width="10.5703125" style="1" customWidth="1"/>
    <col min="4356" max="4604" width="9.140625" style="1"/>
    <col min="4605" max="4605" width="8.5703125" style="1" customWidth="1"/>
    <col min="4606" max="4606" width="40.42578125" style="1" customWidth="1"/>
    <col min="4607" max="4607" width="6.85546875" style="1" customWidth="1"/>
    <col min="4608" max="4608" width="8.140625" style="1" customWidth="1"/>
    <col min="4609" max="4609" width="8.5703125" style="1" customWidth="1"/>
    <col min="4610" max="4610" width="9.28515625" style="1" customWidth="1"/>
    <col min="4611" max="4611" width="10.5703125" style="1" customWidth="1"/>
    <col min="4612" max="4860" width="9.140625" style="1"/>
    <col min="4861" max="4861" width="8.5703125" style="1" customWidth="1"/>
    <col min="4862" max="4862" width="40.42578125" style="1" customWidth="1"/>
    <col min="4863" max="4863" width="6.85546875" style="1" customWidth="1"/>
    <col min="4864" max="4864" width="8.140625" style="1" customWidth="1"/>
    <col min="4865" max="4865" width="8.5703125" style="1" customWidth="1"/>
    <col min="4866" max="4866" width="9.28515625" style="1" customWidth="1"/>
    <col min="4867" max="4867" width="10.5703125" style="1" customWidth="1"/>
    <col min="4868" max="5116" width="9.140625" style="1"/>
    <col min="5117" max="5117" width="8.5703125" style="1" customWidth="1"/>
    <col min="5118" max="5118" width="40.42578125" style="1" customWidth="1"/>
    <col min="5119" max="5119" width="6.85546875" style="1" customWidth="1"/>
    <col min="5120" max="5120" width="8.140625" style="1" customWidth="1"/>
    <col min="5121" max="5121" width="8.5703125" style="1" customWidth="1"/>
    <col min="5122" max="5122" width="9.28515625" style="1" customWidth="1"/>
    <col min="5123" max="5123" width="10.5703125" style="1" customWidth="1"/>
    <col min="5124" max="5372" width="9.140625" style="1"/>
    <col min="5373" max="5373" width="8.5703125" style="1" customWidth="1"/>
    <col min="5374" max="5374" width="40.42578125" style="1" customWidth="1"/>
    <col min="5375" max="5375" width="6.85546875" style="1" customWidth="1"/>
    <col min="5376" max="5376" width="8.140625" style="1" customWidth="1"/>
    <col min="5377" max="5377" width="8.5703125" style="1" customWidth="1"/>
    <col min="5378" max="5378" width="9.28515625" style="1" customWidth="1"/>
    <col min="5379" max="5379" width="10.5703125" style="1" customWidth="1"/>
    <col min="5380" max="5628" width="9.140625" style="1"/>
    <col min="5629" max="5629" width="8.5703125" style="1" customWidth="1"/>
    <col min="5630" max="5630" width="40.42578125" style="1" customWidth="1"/>
    <col min="5631" max="5631" width="6.85546875" style="1" customWidth="1"/>
    <col min="5632" max="5632" width="8.140625" style="1" customWidth="1"/>
    <col min="5633" max="5633" width="8.5703125" style="1" customWidth="1"/>
    <col min="5634" max="5634" width="9.28515625" style="1" customWidth="1"/>
    <col min="5635" max="5635" width="10.5703125" style="1" customWidth="1"/>
    <col min="5636" max="5884" width="9.140625" style="1"/>
    <col min="5885" max="5885" width="8.5703125" style="1" customWidth="1"/>
    <col min="5886" max="5886" width="40.42578125" style="1" customWidth="1"/>
    <col min="5887" max="5887" width="6.85546875" style="1" customWidth="1"/>
    <col min="5888" max="5888" width="8.140625" style="1" customWidth="1"/>
    <col min="5889" max="5889" width="8.5703125" style="1" customWidth="1"/>
    <col min="5890" max="5890" width="9.28515625" style="1" customWidth="1"/>
    <col min="5891" max="5891" width="10.5703125" style="1" customWidth="1"/>
    <col min="5892" max="6140" width="9.140625" style="1"/>
    <col min="6141" max="6141" width="8.5703125" style="1" customWidth="1"/>
    <col min="6142" max="6142" width="40.42578125" style="1" customWidth="1"/>
    <col min="6143" max="6143" width="6.85546875" style="1" customWidth="1"/>
    <col min="6144" max="6144" width="8.140625" style="1" customWidth="1"/>
    <col min="6145" max="6145" width="8.5703125" style="1" customWidth="1"/>
    <col min="6146" max="6146" width="9.28515625" style="1" customWidth="1"/>
    <col min="6147" max="6147" width="10.5703125" style="1" customWidth="1"/>
    <col min="6148" max="6396" width="9.140625" style="1"/>
    <col min="6397" max="6397" width="8.5703125" style="1" customWidth="1"/>
    <col min="6398" max="6398" width="40.42578125" style="1" customWidth="1"/>
    <col min="6399" max="6399" width="6.85546875" style="1" customWidth="1"/>
    <col min="6400" max="6400" width="8.140625" style="1" customWidth="1"/>
    <col min="6401" max="6401" width="8.5703125" style="1" customWidth="1"/>
    <col min="6402" max="6402" width="9.28515625" style="1" customWidth="1"/>
    <col min="6403" max="6403" width="10.5703125" style="1" customWidth="1"/>
    <col min="6404" max="6652" width="9.140625" style="1"/>
    <col min="6653" max="6653" width="8.5703125" style="1" customWidth="1"/>
    <col min="6654" max="6654" width="40.42578125" style="1" customWidth="1"/>
    <col min="6655" max="6655" width="6.85546875" style="1" customWidth="1"/>
    <col min="6656" max="6656" width="8.140625" style="1" customWidth="1"/>
    <col min="6657" max="6657" width="8.5703125" style="1" customWidth="1"/>
    <col min="6658" max="6658" width="9.28515625" style="1" customWidth="1"/>
    <col min="6659" max="6659" width="10.5703125" style="1" customWidth="1"/>
    <col min="6660" max="6908" width="9.140625" style="1"/>
    <col min="6909" max="6909" width="8.5703125" style="1" customWidth="1"/>
    <col min="6910" max="6910" width="40.42578125" style="1" customWidth="1"/>
    <col min="6911" max="6911" width="6.85546875" style="1" customWidth="1"/>
    <col min="6912" max="6912" width="8.140625" style="1" customWidth="1"/>
    <col min="6913" max="6913" width="8.5703125" style="1" customWidth="1"/>
    <col min="6914" max="6914" width="9.28515625" style="1" customWidth="1"/>
    <col min="6915" max="6915" width="10.5703125" style="1" customWidth="1"/>
    <col min="6916" max="7164" width="9.140625" style="1"/>
    <col min="7165" max="7165" width="8.5703125" style="1" customWidth="1"/>
    <col min="7166" max="7166" width="40.42578125" style="1" customWidth="1"/>
    <col min="7167" max="7167" width="6.85546875" style="1" customWidth="1"/>
    <col min="7168" max="7168" width="8.140625" style="1" customWidth="1"/>
    <col min="7169" max="7169" width="8.5703125" style="1" customWidth="1"/>
    <col min="7170" max="7170" width="9.28515625" style="1" customWidth="1"/>
    <col min="7171" max="7171" width="10.5703125" style="1" customWidth="1"/>
    <col min="7172" max="7420" width="9.140625" style="1"/>
    <col min="7421" max="7421" width="8.5703125" style="1" customWidth="1"/>
    <col min="7422" max="7422" width="40.42578125" style="1" customWidth="1"/>
    <col min="7423" max="7423" width="6.85546875" style="1" customWidth="1"/>
    <col min="7424" max="7424" width="8.140625" style="1" customWidth="1"/>
    <col min="7425" max="7425" width="8.5703125" style="1" customWidth="1"/>
    <col min="7426" max="7426" width="9.28515625" style="1" customWidth="1"/>
    <col min="7427" max="7427" width="10.5703125" style="1" customWidth="1"/>
    <col min="7428" max="7676" width="9.140625" style="1"/>
    <col min="7677" max="7677" width="8.5703125" style="1" customWidth="1"/>
    <col min="7678" max="7678" width="40.42578125" style="1" customWidth="1"/>
    <col min="7679" max="7679" width="6.85546875" style="1" customWidth="1"/>
    <col min="7680" max="7680" width="8.140625" style="1" customWidth="1"/>
    <col min="7681" max="7681" width="8.5703125" style="1" customWidth="1"/>
    <col min="7682" max="7682" width="9.28515625" style="1" customWidth="1"/>
    <col min="7683" max="7683" width="10.5703125" style="1" customWidth="1"/>
    <col min="7684" max="7932" width="9.140625" style="1"/>
    <col min="7933" max="7933" width="8.5703125" style="1" customWidth="1"/>
    <col min="7934" max="7934" width="40.42578125" style="1" customWidth="1"/>
    <col min="7935" max="7935" width="6.85546875" style="1" customWidth="1"/>
    <col min="7936" max="7936" width="8.140625" style="1" customWidth="1"/>
    <col min="7937" max="7937" width="8.5703125" style="1" customWidth="1"/>
    <col min="7938" max="7938" width="9.28515625" style="1" customWidth="1"/>
    <col min="7939" max="7939" width="10.5703125" style="1" customWidth="1"/>
    <col min="7940" max="8188" width="9.140625" style="1"/>
    <col min="8189" max="8189" width="8.5703125" style="1" customWidth="1"/>
    <col min="8190" max="8190" width="40.42578125" style="1" customWidth="1"/>
    <col min="8191" max="8191" width="6.85546875" style="1" customWidth="1"/>
    <col min="8192" max="8192" width="8.140625" style="1" customWidth="1"/>
    <col min="8193" max="8193" width="8.5703125" style="1" customWidth="1"/>
    <col min="8194" max="8194" width="9.28515625" style="1" customWidth="1"/>
    <col min="8195" max="8195" width="10.5703125" style="1" customWidth="1"/>
    <col min="8196" max="8444" width="9.140625" style="1"/>
    <col min="8445" max="8445" width="8.5703125" style="1" customWidth="1"/>
    <col min="8446" max="8446" width="40.42578125" style="1" customWidth="1"/>
    <col min="8447" max="8447" width="6.85546875" style="1" customWidth="1"/>
    <col min="8448" max="8448" width="8.140625" style="1" customWidth="1"/>
    <col min="8449" max="8449" width="8.5703125" style="1" customWidth="1"/>
    <col min="8450" max="8450" width="9.28515625" style="1" customWidth="1"/>
    <col min="8451" max="8451" width="10.5703125" style="1" customWidth="1"/>
    <col min="8452" max="8700" width="9.140625" style="1"/>
    <col min="8701" max="8701" width="8.5703125" style="1" customWidth="1"/>
    <col min="8702" max="8702" width="40.42578125" style="1" customWidth="1"/>
    <col min="8703" max="8703" width="6.85546875" style="1" customWidth="1"/>
    <col min="8704" max="8704" width="8.140625" style="1" customWidth="1"/>
    <col min="8705" max="8705" width="8.5703125" style="1" customWidth="1"/>
    <col min="8706" max="8706" width="9.28515625" style="1" customWidth="1"/>
    <col min="8707" max="8707" width="10.5703125" style="1" customWidth="1"/>
    <col min="8708" max="8956" width="9.140625" style="1"/>
    <col min="8957" max="8957" width="8.5703125" style="1" customWidth="1"/>
    <col min="8958" max="8958" width="40.42578125" style="1" customWidth="1"/>
    <col min="8959" max="8959" width="6.85546875" style="1" customWidth="1"/>
    <col min="8960" max="8960" width="8.140625" style="1" customWidth="1"/>
    <col min="8961" max="8961" width="8.5703125" style="1" customWidth="1"/>
    <col min="8962" max="8962" width="9.28515625" style="1" customWidth="1"/>
    <col min="8963" max="8963" width="10.5703125" style="1" customWidth="1"/>
    <col min="8964" max="9212" width="9.140625" style="1"/>
    <col min="9213" max="9213" width="8.5703125" style="1" customWidth="1"/>
    <col min="9214" max="9214" width="40.42578125" style="1" customWidth="1"/>
    <col min="9215" max="9215" width="6.85546875" style="1" customWidth="1"/>
    <col min="9216" max="9216" width="8.140625" style="1" customWidth="1"/>
    <col min="9217" max="9217" width="8.5703125" style="1" customWidth="1"/>
    <col min="9218" max="9218" width="9.28515625" style="1" customWidth="1"/>
    <col min="9219" max="9219" width="10.5703125" style="1" customWidth="1"/>
    <col min="9220" max="9468" width="9.140625" style="1"/>
    <col min="9469" max="9469" width="8.5703125" style="1" customWidth="1"/>
    <col min="9470" max="9470" width="40.42578125" style="1" customWidth="1"/>
    <col min="9471" max="9471" width="6.85546875" style="1" customWidth="1"/>
    <col min="9472" max="9472" width="8.140625" style="1" customWidth="1"/>
    <col min="9473" max="9473" width="8.5703125" style="1" customWidth="1"/>
    <col min="9474" max="9474" width="9.28515625" style="1" customWidth="1"/>
    <col min="9475" max="9475" width="10.5703125" style="1" customWidth="1"/>
    <col min="9476" max="9724" width="9.140625" style="1"/>
    <col min="9725" max="9725" width="8.5703125" style="1" customWidth="1"/>
    <col min="9726" max="9726" width="40.42578125" style="1" customWidth="1"/>
    <col min="9727" max="9727" width="6.85546875" style="1" customWidth="1"/>
    <col min="9728" max="9728" width="8.140625" style="1" customWidth="1"/>
    <col min="9729" max="9729" width="8.5703125" style="1" customWidth="1"/>
    <col min="9730" max="9730" width="9.28515625" style="1" customWidth="1"/>
    <col min="9731" max="9731" width="10.5703125" style="1" customWidth="1"/>
    <col min="9732" max="9980" width="9.140625" style="1"/>
    <col min="9981" max="9981" width="8.5703125" style="1" customWidth="1"/>
    <col min="9982" max="9982" width="40.42578125" style="1" customWidth="1"/>
    <col min="9983" max="9983" width="6.85546875" style="1" customWidth="1"/>
    <col min="9984" max="9984" width="8.140625" style="1" customWidth="1"/>
    <col min="9985" max="9985" width="8.5703125" style="1" customWidth="1"/>
    <col min="9986" max="9986" width="9.28515625" style="1" customWidth="1"/>
    <col min="9987" max="9987" width="10.5703125" style="1" customWidth="1"/>
    <col min="9988" max="10236" width="9.140625" style="1"/>
    <col min="10237" max="10237" width="8.5703125" style="1" customWidth="1"/>
    <col min="10238" max="10238" width="40.42578125" style="1" customWidth="1"/>
    <col min="10239" max="10239" width="6.85546875" style="1" customWidth="1"/>
    <col min="10240" max="10240" width="8.140625" style="1" customWidth="1"/>
    <col min="10241" max="10241" width="8.5703125" style="1" customWidth="1"/>
    <col min="10242" max="10242" width="9.28515625" style="1" customWidth="1"/>
    <col min="10243" max="10243" width="10.5703125" style="1" customWidth="1"/>
    <col min="10244" max="10492" width="9.140625" style="1"/>
    <col min="10493" max="10493" width="8.5703125" style="1" customWidth="1"/>
    <col min="10494" max="10494" width="40.42578125" style="1" customWidth="1"/>
    <col min="10495" max="10495" width="6.85546875" style="1" customWidth="1"/>
    <col min="10496" max="10496" width="8.140625" style="1" customWidth="1"/>
    <col min="10497" max="10497" width="8.5703125" style="1" customWidth="1"/>
    <col min="10498" max="10498" width="9.28515625" style="1" customWidth="1"/>
    <col min="10499" max="10499" width="10.5703125" style="1" customWidth="1"/>
    <col min="10500" max="10748" width="9.140625" style="1"/>
    <col min="10749" max="10749" width="8.5703125" style="1" customWidth="1"/>
    <col min="10750" max="10750" width="40.42578125" style="1" customWidth="1"/>
    <col min="10751" max="10751" width="6.85546875" style="1" customWidth="1"/>
    <col min="10752" max="10752" width="8.140625" style="1" customWidth="1"/>
    <col min="10753" max="10753" width="8.5703125" style="1" customWidth="1"/>
    <col min="10754" max="10754" width="9.28515625" style="1" customWidth="1"/>
    <col min="10755" max="10755" width="10.5703125" style="1" customWidth="1"/>
    <col min="10756" max="11004" width="9.140625" style="1"/>
    <col min="11005" max="11005" width="8.5703125" style="1" customWidth="1"/>
    <col min="11006" max="11006" width="40.42578125" style="1" customWidth="1"/>
    <col min="11007" max="11007" width="6.85546875" style="1" customWidth="1"/>
    <col min="11008" max="11008" width="8.140625" style="1" customWidth="1"/>
    <col min="11009" max="11009" width="8.5703125" style="1" customWidth="1"/>
    <col min="11010" max="11010" width="9.28515625" style="1" customWidth="1"/>
    <col min="11011" max="11011" width="10.5703125" style="1" customWidth="1"/>
    <col min="11012" max="11260" width="9.140625" style="1"/>
    <col min="11261" max="11261" width="8.5703125" style="1" customWidth="1"/>
    <col min="11262" max="11262" width="40.42578125" style="1" customWidth="1"/>
    <col min="11263" max="11263" width="6.85546875" style="1" customWidth="1"/>
    <col min="11264" max="11264" width="8.140625" style="1" customWidth="1"/>
    <col min="11265" max="11265" width="8.5703125" style="1" customWidth="1"/>
    <col min="11266" max="11266" width="9.28515625" style="1" customWidth="1"/>
    <col min="11267" max="11267" width="10.5703125" style="1" customWidth="1"/>
    <col min="11268" max="11516" width="9.140625" style="1"/>
    <col min="11517" max="11517" width="8.5703125" style="1" customWidth="1"/>
    <col min="11518" max="11518" width="40.42578125" style="1" customWidth="1"/>
    <col min="11519" max="11519" width="6.85546875" style="1" customWidth="1"/>
    <col min="11520" max="11520" width="8.140625" style="1" customWidth="1"/>
    <col min="11521" max="11521" width="8.5703125" style="1" customWidth="1"/>
    <col min="11522" max="11522" width="9.28515625" style="1" customWidth="1"/>
    <col min="11523" max="11523" width="10.5703125" style="1" customWidth="1"/>
    <col min="11524" max="11772" width="9.140625" style="1"/>
    <col min="11773" max="11773" width="8.5703125" style="1" customWidth="1"/>
    <col min="11774" max="11774" width="40.42578125" style="1" customWidth="1"/>
    <col min="11775" max="11775" width="6.85546875" style="1" customWidth="1"/>
    <col min="11776" max="11776" width="8.140625" style="1" customWidth="1"/>
    <col min="11777" max="11777" width="8.5703125" style="1" customWidth="1"/>
    <col min="11778" max="11778" width="9.28515625" style="1" customWidth="1"/>
    <col min="11779" max="11779" width="10.5703125" style="1" customWidth="1"/>
    <col min="11780" max="12028" width="9.140625" style="1"/>
    <col min="12029" max="12029" width="8.5703125" style="1" customWidth="1"/>
    <col min="12030" max="12030" width="40.42578125" style="1" customWidth="1"/>
    <col min="12031" max="12031" width="6.85546875" style="1" customWidth="1"/>
    <col min="12032" max="12032" width="8.140625" style="1" customWidth="1"/>
    <col min="12033" max="12033" width="8.5703125" style="1" customWidth="1"/>
    <col min="12034" max="12034" width="9.28515625" style="1" customWidth="1"/>
    <col min="12035" max="12035" width="10.5703125" style="1" customWidth="1"/>
    <col min="12036" max="12284" width="9.140625" style="1"/>
    <col min="12285" max="12285" width="8.5703125" style="1" customWidth="1"/>
    <col min="12286" max="12286" width="40.42578125" style="1" customWidth="1"/>
    <col min="12287" max="12287" width="6.85546875" style="1" customWidth="1"/>
    <col min="12288" max="12288" width="8.140625" style="1" customWidth="1"/>
    <col min="12289" max="12289" width="8.5703125" style="1" customWidth="1"/>
    <col min="12290" max="12290" width="9.28515625" style="1" customWidth="1"/>
    <col min="12291" max="12291" width="10.5703125" style="1" customWidth="1"/>
    <col min="12292" max="12540" width="9.140625" style="1"/>
    <col min="12541" max="12541" width="8.5703125" style="1" customWidth="1"/>
    <col min="12542" max="12542" width="40.42578125" style="1" customWidth="1"/>
    <col min="12543" max="12543" width="6.85546875" style="1" customWidth="1"/>
    <col min="12544" max="12544" width="8.140625" style="1" customWidth="1"/>
    <col min="12545" max="12545" width="8.5703125" style="1" customWidth="1"/>
    <col min="12546" max="12546" width="9.28515625" style="1" customWidth="1"/>
    <col min="12547" max="12547" width="10.5703125" style="1" customWidth="1"/>
    <col min="12548" max="12796" width="9.140625" style="1"/>
    <col min="12797" max="12797" width="8.5703125" style="1" customWidth="1"/>
    <col min="12798" max="12798" width="40.42578125" style="1" customWidth="1"/>
    <col min="12799" max="12799" width="6.85546875" style="1" customWidth="1"/>
    <col min="12800" max="12800" width="8.140625" style="1" customWidth="1"/>
    <col min="12801" max="12801" width="8.5703125" style="1" customWidth="1"/>
    <col min="12802" max="12802" width="9.28515625" style="1" customWidth="1"/>
    <col min="12803" max="12803" width="10.5703125" style="1" customWidth="1"/>
    <col min="12804" max="13052" width="9.140625" style="1"/>
    <col min="13053" max="13053" width="8.5703125" style="1" customWidth="1"/>
    <col min="13054" max="13054" width="40.42578125" style="1" customWidth="1"/>
    <col min="13055" max="13055" width="6.85546875" style="1" customWidth="1"/>
    <col min="13056" max="13056" width="8.140625" style="1" customWidth="1"/>
    <col min="13057" max="13057" width="8.5703125" style="1" customWidth="1"/>
    <col min="13058" max="13058" width="9.28515625" style="1" customWidth="1"/>
    <col min="13059" max="13059" width="10.5703125" style="1" customWidth="1"/>
    <col min="13060" max="13308" width="9.140625" style="1"/>
    <col min="13309" max="13309" width="8.5703125" style="1" customWidth="1"/>
    <col min="13310" max="13310" width="40.42578125" style="1" customWidth="1"/>
    <col min="13311" max="13311" width="6.85546875" style="1" customWidth="1"/>
    <col min="13312" max="13312" width="8.140625" style="1" customWidth="1"/>
    <col min="13313" max="13313" width="8.5703125" style="1" customWidth="1"/>
    <col min="13314" max="13314" width="9.28515625" style="1" customWidth="1"/>
    <col min="13315" max="13315" width="10.5703125" style="1" customWidth="1"/>
    <col min="13316" max="13564" width="9.140625" style="1"/>
    <col min="13565" max="13565" width="8.5703125" style="1" customWidth="1"/>
    <col min="13566" max="13566" width="40.42578125" style="1" customWidth="1"/>
    <col min="13567" max="13567" width="6.85546875" style="1" customWidth="1"/>
    <col min="13568" max="13568" width="8.140625" style="1" customWidth="1"/>
    <col min="13569" max="13569" width="8.5703125" style="1" customWidth="1"/>
    <col min="13570" max="13570" width="9.28515625" style="1" customWidth="1"/>
    <col min="13571" max="13571" width="10.5703125" style="1" customWidth="1"/>
    <col min="13572" max="13820" width="9.140625" style="1"/>
    <col min="13821" max="13821" width="8.5703125" style="1" customWidth="1"/>
    <col min="13822" max="13822" width="40.42578125" style="1" customWidth="1"/>
    <col min="13823" max="13823" width="6.85546875" style="1" customWidth="1"/>
    <col min="13824" max="13824" width="8.140625" style="1" customWidth="1"/>
    <col min="13825" max="13825" width="8.5703125" style="1" customWidth="1"/>
    <col min="13826" max="13826" width="9.28515625" style="1" customWidth="1"/>
    <col min="13827" max="13827" width="10.5703125" style="1" customWidth="1"/>
    <col min="13828" max="14076" width="9.140625" style="1"/>
    <col min="14077" max="14077" width="8.5703125" style="1" customWidth="1"/>
    <col min="14078" max="14078" width="40.42578125" style="1" customWidth="1"/>
    <col min="14079" max="14079" width="6.85546875" style="1" customWidth="1"/>
    <col min="14080" max="14080" width="8.140625" style="1" customWidth="1"/>
    <col min="14081" max="14081" width="8.5703125" style="1" customWidth="1"/>
    <col min="14082" max="14082" width="9.28515625" style="1" customWidth="1"/>
    <col min="14083" max="14083" width="10.5703125" style="1" customWidth="1"/>
    <col min="14084" max="14332" width="9.140625" style="1"/>
    <col min="14333" max="14333" width="8.5703125" style="1" customWidth="1"/>
    <col min="14334" max="14334" width="40.42578125" style="1" customWidth="1"/>
    <col min="14335" max="14335" width="6.85546875" style="1" customWidth="1"/>
    <col min="14336" max="14336" width="8.140625" style="1" customWidth="1"/>
    <col min="14337" max="14337" width="8.5703125" style="1" customWidth="1"/>
    <col min="14338" max="14338" width="9.28515625" style="1" customWidth="1"/>
    <col min="14339" max="14339" width="10.5703125" style="1" customWidth="1"/>
    <col min="14340" max="14588" width="9.140625" style="1"/>
    <col min="14589" max="14589" width="8.5703125" style="1" customWidth="1"/>
    <col min="14590" max="14590" width="40.42578125" style="1" customWidth="1"/>
    <col min="14591" max="14591" width="6.85546875" style="1" customWidth="1"/>
    <col min="14592" max="14592" width="8.140625" style="1" customWidth="1"/>
    <col min="14593" max="14593" width="8.5703125" style="1" customWidth="1"/>
    <col min="14594" max="14594" width="9.28515625" style="1" customWidth="1"/>
    <col min="14595" max="14595" width="10.5703125" style="1" customWidth="1"/>
    <col min="14596" max="14844" width="9.140625" style="1"/>
    <col min="14845" max="14845" width="8.5703125" style="1" customWidth="1"/>
    <col min="14846" max="14846" width="40.42578125" style="1" customWidth="1"/>
    <col min="14847" max="14847" width="6.85546875" style="1" customWidth="1"/>
    <col min="14848" max="14848" width="8.140625" style="1" customWidth="1"/>
    <col min="14849" max="14849" width="8.5703125" style="1" customWidth="1"/>
    <col min="14850" max="14850" width="9.28515625" style="1" customWidth="1"/>
    <col min="14851" max="14851" width="10.5703125" style="1" customWidth="1"/>
    <col min="14852" max="15100" width="9.140625" style="1"/>
    <col min="15101" max="15101" width="8.5703125" style="1" customWidth="1"/>
    <col min="15102" max="15102" width="40.42578125" style="1" customWidth="1"/>
    <col min="15103" max="15103" width="6.85546875" style="1" customWidth="1"/>
    <col min="15104" max="15104" width="8.140625" style="1" customWidth="1"/>
    <col min="15105" max="15105" width="8.5703125" style="1" customWidth="1"/>
    <col min="15106" max="15106" width="9.28515625" style="1" customWidth="1"/>
    <col min="15107" max="15107" width="10.5703125" style="1" customWidth="1"/>
    <col min="15108" max="15356" width="9.140625" style="1"/>
    <col min="15357" max="15357" width="8.5703125" style="1" customWidth="1"/>
    <col min="15358" max="15358" width="40.42578125" style="1" customWidth="1"/>
    <col min="15359" max="15359" width="6.85546875" style="1" customWidth="1"/>
    <col min="15360" max="15360" width="8.140625" style="1" customWidth="1"/>
    <col min="15361" max="15361" width="8.5703125" style="1" customWidth="1"/>
    <col min="15362" max="15362" width="9.28515625" style="1" customWidth="1"/>
    <col min="15363" max="15363" width="10.5703125" style="1" customWidth="1"/>
    <col min="15364" max="15612" width="9.140625" style="1"/>
    <col min="15613" max="15613" width="8.5703125" style="1" customWidth="1"/>
    <col min="15614" max="15614" width="40.42578125" style="1" customWidth="1"/>
    <col min="15615" max="15615" width="6.85546875" style="1" customWidth="1"/>
    <col min="15616" max="15616" width="8.140625" style="1" customWidth="1"/>
    <col min="15617" max="15617" width="8.5703125" style="1" customWidth="1"/>
    <col min="15618" max="15618" width="9.28515625" style="1" customWidth="1"/>
    <col min="15619" max="15619" width="10.5703125" style="1" customWidth="1"/>
    <col min="15620" max="15868" width="9.140625" style="1"/>
    <col min="15869" max="15869" width="8.5703125" style="1" customWidth="1"/>
    <col min="15870" max="15870" width="40.42578125" style="1" customWidth="1"/>
    <col min="15871" max="15871" width="6.85546875" style="1" customWidth="1"/>
    <col min="15872" max="15872" width="8.140625" style="1" customWidth="1"/>
    <col min="15873" max="15873" width="8.5703125" style="1" customWidth="1"/>
    <col min="15874" max="15874" width="9.28515625" style="1" customWidth="1"/>
    <col min="15875" max="15875" width="10.5703125" style="1" customWidth="1"/>
    <col min="15876" max="16124" width="9.140625" style="1"/>
    <col min="16125" max="16125" width="8.5703125" style="1" customWidth="1"/>
    <col min="16126" max="16126" width="40.42578125" style="1" customWidth="1"/>
    <col min="16127" max="16127" width="6.85546875" style="1" customWidth="1"/>
    <col min="16128" max="16128" width="8.140625" style="1" customWidth="1"/>
    <col min="16129" max="16129" width="8.5703125" style="1" customWidth="1"/>
    <col min="16130" max="16130" width="9.28515625" style="1" customWidth="1"/>
    <col min="16131" max="16131" width="10.5703125" style="1" customWidth="1"/>
    <col min="16132" max="16384" width="9.140625" style="1"/>
  </cols>
  <sheetData>
    <row r="1" spans="1:5" ht="15" x14ac:dyDescent="0.25">
      <c r="A1" s="37" t="s">
        <v>177</v>
      </c>
      <c r="B1" s="37"/>
      <c r="C1" s="37"/>
      <c r="D1" s="37"/>
      <c r="E1" s="37"/>
    </row>
    <row r="3" spans="1:5" x14ac:dyDescent="0.2">
      <c r="A3" s="42"/>
      <c r="B3" s="41" t="s">
        <v>111</v>
      </c>
      <c r="C3" s="40" t="s">
        <v>109</v>
      </c>
      <c r="D3" s="40" t="s">
        <v>110</v>
      </c>
      <c r="E3" s="40" t="s">
        <v>0</v>
      </c>
    </row>
    <row r="4" spans="1:5" x14ac:dyDescent="0.2">
      <c r="A4" s="43"/>
      <c r="B4" s="41"/>
      <c r="C4" s="40"/>
      <c r="D4" s="40"/>
      <c r="E4" s="40"/>
    </row>
    <row r="5" spans="1:5" x14ac:dyDescent="0.2">
      <c r="A5" s="11" t="s">
        <v>114</v>
      </c>
      <c r="B5" s="9" t="s">
        <v>112</v>
      </c>
      <c r="C5" s="12"/>
      <c r="D5" s="12"/>
      <c r="E5" s="12"/>
    </row>
    <row r="6" spans="1:5" x14ac:dyDescent="0.2">
      <c r="A6" s="12"/>
      <c r="B6" s="16" t="s">
        <v>115</v>
      </c>
      <c r="C6" s="17">
        <f>C7+C11+C13+C15+C19</f>
        <v>112162.20000000001</v>
      </c>
      <c r="D6" s="17">
        <f>D7+D11+D13+D15+D19</f>
        <v>133355</v>
      </c>
      <c r="E6" s="13">
        <f>D6/C6*100</f>
        <v>118.89477916802629</v>
      </c>
    </row>
    <row r="7" spans="1:5" x14ac:dyDescent="0.2">
      <c r="A7" s="12" t="s">
        <v>2</v>
      </c>
      <c r="B7" s="9" t="s">
        <v>84</v>
      </c>
      <c r="C7" s="17">
        <f>C8+C9+C10</f>
        <v>85649.1</v>
      </c>
      <c r="D7" s="17">
        <f>D8+D9+D10</f>
        <v>105175.8</v>
      </c>
      <c r="E7" s="13">
        <f t="shared" ref="E7:E32" si="0">D7/C7*100</f>
        <v>122.79848825031436</v>
      </c>
    </row>
    <row r="8" spans="1:5" ht="22.5" x14ac:dyDescent="0.2">
      <c r="A8" s="12" t="s">
        <v>4</v>
      </c>
      <c r="B8" s="9" t="s">
        <v>85</v>
      </c>
      <c r="C8" s="17">
        <v>76166.100000000006</v>
      </c>
      <c r="D8" s="17">
        <v>95854.7</v>
      </c>
      <c r="E8" s="13">
        <f t="shared" si="0"/>
        <v>125.84955774288036</v>
      </c>
    </row>
    <row r="9" spans="1:5" x14ac:dyDescent="0.2">
      <c r="A9" s="12" t="s">
        <v>8</v>
      </c>
      <c r="B9" s="9" t="s">
        <v>86</v>
      </c>
      <c r="C9" s="17">
        <v>8360</v>
      </c>
      <c r="D9" s="17">
        <v>8094.6</v>
      </c>
      <c r="E9" s="13">
        <f t="shared" si="0"/>
        <v>96.82535885167465</v>
      </c>
    </row>
    <row r="10" spans="1:5" ht="22.5" x14ac:dyDescent="0.2">
      <c r="A10" s="12" t="s">
        <v>121</v>
      </c>
      <c r="B10" s="9" t="s">
        <v>87</v>
      </c>
      <c r="C10" s="17">
        <v>1123</v>
      </c>
      <c r="D10" s="13">
        <v>1226.5</v>
      </c>
      <c r="E10" s="13">
        <f t="shared" si="0"/>
        <v>109.21638468388247</v>
      </c>
    </row>
    <row r="11" spans="1:5" ht="22.5" x14ac:dyDescent="0.2">
      <c r="A11" s="12" t="s">
        <v>25</v>
      </c>
      <c r="B11" s="9" t="s">
        <v>88</v>
      </c>
      <c r="C11" s="17">
        <f>C12</f>
        <v>23513.8</v>
      </c>
      <c r="D11" s="17">
        <f>D12</f>
        <v>22864.5</v>
      </c>
      <c r="E11" s="13">
        <f t="shared" si="0"/>
        <v>97.238642839524019</v>
      </c>
    </row>
    <row r="12" spans="1:5" ht="33.75" x14ac:dyDescent="0.2">
      <c r="A12" s="12" t="s">
        <v>26</v>
      </c>
      <c r="B12" s="9" t="s">
        <v>89</v>
      </c>
      <c r="C12" s="17">
        <v>23513.8</v>
      </c>
      <c r="D12" s="17">
        <v>22864.5</v>
      </c>
      <c r="E12" s="13">
        <f t="shared" si="0"/>
        <v>97.238642839524019</v>
      </c>
    </row>
    <row r="13" spans="1:5" ht="15" customHeight="1" x14ac:dyDescent="0.2">
      <c r="A13" s="12" t="s">
        <v>29</v>
      </c>
      <c r="B13" s="9" t="s">
        <v>90</v>
      </c>
      <c r="C13" s="17">
        <f>C14</f>
        <v>0</v>
      </c>
      <c r="D13" s="17">
        <f>D14</f>
        <v>3527.7</v>
      </c>
      <c r="E13" s="13"/>
    </row>
    <row r="14" spans="1:5" ht="45" x14ac:dyDescent="0.2">
      <c r="A14" s="12" t="s">
        <v>31</v>
      </c>
      <c r="B14" s="19" t="s">
        <v>91</v>
      </c>
      <c r="C14" s="18">
        <v>0</v>
      </c>
      <c r="D14" s="17">
        <v>3527.7</v>
      </c>
      <c r="E14" s="13"/>
    </row>
    <row r="15" spans="1:5" x14ac:dyDescent="0.2">
      <c r="A15" s="12" t="s">
        <v>38</v>
      </c>
      <c r="B15" s="9" t="s">
        <v>92</v>
      </c>
      <c r="C15" s="17">
        <f>C16+C18+C17</f>
        <v>2984.3</v>
      </c>
      <c r="D15" s="17">
        <f>D16+D18+D17</f>
        <v>1787</v>
      </c>
      <c r="E15" s="13">
        <f t="shared" si="0"/>
        <v>59.880038870086786</v>
      </c>
    </row>
    <row r="16" spans="1:5" ht="33.75" x14ac:dyDescent="0.2">
      <c r="A16" s="12" t="s">
        <v>40</v>
      </c>
      <c r="B16" s="9" t="s">
        <v>93</v>
      </c>
      <c r="C16" s="17">
        <v>10</v>
      </c>
      <c r="D16" s="13">
        <v>0.8</v>
      </c>
      <c r="E16" s="13">
        <f t="shared" si="0"/>
        <v>8</v>
      </c>
    </row>
    <row r="17" spans="1:7" ht="45" x14ac:dyDescent="0.2">
      <c r="A17" s="12" t="s">
        <v>138</v>
      </c>
      <c r="B17" s="20" t="s">
        <v>122</v>
      </c>
      <c r="C17" s="13">
        <v>170</v>
      </c>
      <c r="D17" s="13">
        <v>3.4</v>
      </c>
      <c r="E17" s="13">
        <f t="shared" si="0"/>
        <v>2</v>
      </c>
    </row>
    <row r="18" spans="1:7" ht="22.5" x14ac:dyDescent="0.2">
      <c r="A18" s="12" t="s">
        <v>139</v>
      </c>
      <c r="B18" s="9" t="s">
        <v>94</v>
      </c>
      <c r="C18" s="17">
        <v>2804.3</v>
      </c>
      <c r="D18" s="17">
        <v>1782.8</v>
      </c>
      <c r="E18" s="13">
        <f t="shared" si="0"/>
        <v>63.57379738259101</v>
      </c>
    </row>
    <row r="19" spans="1:7" x14ac:dyDescent="0.2">
      <c r="A19" s="12" t="s">
        <v>57</v>
      </c>
      <c r="B19" s="9" t="s">
        <v>95</v>
      </c>
      <c r="C19" s="17">
        <f>C20</f>
        <v>15</v>
      </c>
      <c r="D19" s="17">
        <f>D20</f>
        <v>0</v>
      </c>
      <c r="E19" s="13">
        <f t="shared" si="0"/>
        <v>0</v>
      </c>
    </row>
    <row r="20" spans="1:7" ht="22.5" x14ac:dyDescent="0.2">
      <c r="A20" s="12" t="s">
        <v>58</v>
      </c>
      <c r="B20" s="9" t="s">
        <v>96</v>
      </c>
      <c r="C20" s="17">
        <v>15</v>
      </c>
      <c r="D20" s="13"/>
      <c r="E20" s="13">
        <f t="shared" si="0"/>
        <v>0</v>
      </c>
    </row>
    <row r="21" spans="1:7" x14ac:dyDescent="0.2">
      <c r="A21" s="12"/>
      <c r="B21" s="16" t="s">
        <v>97</v>
      </c>
      <c r="C21" s="17">
        <f>C22+C24</f>
        <v>63632.799999999996</v>
      </c>
      <c r="D21" s="17">
        <f>D22+D24</f>
        <v>63632.799999999996</v>
      </c>
      <c r="E21" s="13">
        <f t="shared" si="0"/>
        <v>100</v>
      </c>
    </row>
    <row r="22" spans="1:7" ht="22.5" x14ac:dyDescent="0.2">
      <c r="A22" s="12" t="s">
        <v>2</v>
      </c>
      <c r="B22" s="9" t="s">
        <v>98</v>
      </c>
      <c r="C22" s="17">
        <f>C23</f>
        <v>9901.1</v>
      </c>
      <c r="D22" s="17">
        <f>D23</f>
        <v>9901.1</v>
      </c>
      <c r="E22" s="13">
        <f t="shared" si="0"/>
        <v>100</v>
      </c>
    </row>
    <row r="23" spans="1:7" ht="22.5" x14ac:dyDescent="0.2">
      <c r="A23" s="12" t="s">
        <v>4</v>
      </c>
      <c r="B23" s="9" t="s">
        <v>99</v>
      </c>
      <c r="C23" s="17">
        <v>9901.1</v>
      </c>
      <c r="D23" s="17">
        <v>9901.1</v>
      </c>
      <c r="E23" s="13">
        <f t="shared" si="0"/>
        <v>100</v>
      </c>
    </row>
    <row r="24" spans="1:7" ht="22.5" x14ac:dyDescent="0.2">
      <c r="A24" s="12" t="s">
        <v>25</v>
      </c>
      <c r="B24" s="9" t="s">
        <v>100</v>
      </c>
      <c r="C24" s="17">
        <f>C25+C29</f>
        <v>53731.7</v>
      </c>
      <c r="D24" s="17">
        <f>D25+D29</f>
        <v>53731.7</v>
      </c>
      <c r="E24" s="13">
        <f t="shared" si="0"/>
        <v>100</v>
      </c>
    </row>
    <row r="25" spans="1:7" ht="33.75" x14ac:dyDescent="0.2">
      <c r="A25" s="12" t="s">
        <v>26</v>
      </c>
      <c r="B25" s="9" t="s">
        <v>101</v>
      </c>
      <c r="C25" s="17">
        <f t="shared" ref="C25:D25" si="1">C26+C27+C28</f>
        <v>39112.6</v>
      </c>
      <c r="D25" s="17">
        <f t="shared" si="1"/>
        <v>39112.6</v>
      </c>
      <c r="E25" s="13">
        <f t="shared" si="0"/>
        <v>100</v>
      </c>
    </row>
    <row r="26" spans="1:7" ht="45" x14ac:dyDescent="0.2">
      <c r="A26" s="12" t="s">
        <v>27</v>
      </c>
      <c r="B26" s="9" t="s">
        <v>102</v>
      </c>
      <c r="C26" s="17">
        <v>1819.9</v>
      </c>
      <c r="D26" s="17">
        <v>1819.9</v>
      </c>
      <c r="E26" s="13">
        <f t="shared" si="0"/>
        <v>100</v>
      </c>
    </row>
    <row r="27" spans="1:7" ht="56.25" x14ac:dyDescent="0.2">
      <c r="A27" s="12" t="s">
        <v>28</v>
      </c>
      <c r="B27" s="9" t="s">
        <v>103</v>
      </c>
      <c r="C27" s="17">
        <v>7.2</v>
      </c>
      <c r="D27" s="17">
        <v>7.2</v>
      </c>
      <c r="E27" s="13">
        <f t="shared" si="0"/>
        <v>100</v>
      </c>
    </row>
    <row r="28" spans="1:7" ht="45" x14ac:dyDescent="0.2">
      <c r="A28" s="12" t="s">
        <v>117</v>
      </c>
      <c r="B28" s="9" t="s">
        <v>104</v>
      </c>
      <c r="C28" s="17">
        <v>37285.5</v>
      </c>
      <c r="D28" s="17">
        <v>37285.5</v>
      </c>
      <c r="E28" s="13">
        <f t="shared" si="0"/>
        <v>100</v>
      </c>
    </row>
    <row r="29" spans="1:7" ht="33.75" customHeight="1" x14ac:dyDescent="0.2">
      <c r="A29" s="12" t="s">
        <v>118</v>
      </c>
      <c r="B29" s="9" t="s">
        <v>105</v>
      </c>
      <c r="C29" s="17">
        <f>C30+C31</f>
        <v>14619.1</v>
      </c>
      <c r="D29" s="17">
        <f>D30+D31</f>
        <v>14619.1</v>
      </c>
      <c r="E29" s="13">
        <f t="shared" si="0"/>
        <v>100</v>
      </c>
    </row>
    <row r="30" spans="1:7" ht="22.5" x14ac:dyDescent="0.2">
      <c r="A30" s="12" t="s">
        <v>119</v>
      </c>
      <c r="B30" s="9" t="s">
        <v>106</v>
      </c>
      <c r="C30" s="17">
        <v>10103.700000000001</v>
      </c>
      <c r="D30" s="17">
        <v>10103.700000000001</v>
      </c>
      <c r="E30" s="13">
        <f t="shared" si="0"/>
        <v>100</v>
      </c>
    </row>
    <row r="31" spans="1:7" ht="22.5" x14ac:dyDescent="0.2">
      <c r="A31" s="12" t="s">
        <v>116</v>
      </c>
      <c r="B31" s="9" t="s">
        <v>107</v>
      </c>
      <c r="C31" s="17">
        <v>4515.3999999999996</v>
      </c>
      <c r="D31" s="17">
        <v>4515.3999999999996</v>
      </c>
      <c r="E31" s="13">
        <f t="shared" si="0"/>
        <v>100</v>
      </c>
    </row>
    <row r="32" spans="1:7" s="8" customFormat="1" x14ac:dyDescent="0.2">
      <c r="A32" s="25"/>
      <c r="B32" s="26" t="s">
        <v>108</v>
      </c>
      <c r="C32" s="27">
        <f>C21+C6</f>
        <v>175795</v>
      </c>
      <c r="D32" s="27">
        <f>D21+D6</f>
        <v>196987.8</v>
      </c>
      <c r="E32" s="28">
        <f t="shared" si="0"/>
        <v>112.05540544384083</v>
      </c>
      <c r="G32" s="24"/>
    </row>
    <row r="33" spans="1:7" s="10" customFormat="1" x14ac:dyDescent="0.2">
      <c r="A33" s="12" t="s">
        <v>120</v>
      </c>
      <c r="B33" s="9" t="s">
        <v>157</v>
      </c>
      <c r="C33" s="12"/>
      <c r="D33" s="13"/>
      <c r="E33" s="13"/>
    </row>
    <row r="34" spans="1:7" ht="26.25" customHeight="1" x14ac:dyDescent="0.2">
      <c r="A34" s="12" t="s">
        <v>1</v>
      </c>
      <c r="B34" s="9" t="s">
        <v>6</v>
      </c>
      <c r="C34" s="17">
        <f>C35</f>
        <v>4666.3</v>
      </c>
      <c r="D34" s="17">
        <f t="shared" ref="D34" si="2">D35</f>
        <v>4666.3</v>
      </c>
      <c r="E34" s="13">
        <f t="shared" ref="E34:E58" si="3">D34/C34*100</f>
        <v>100</v>
      </c>
      <c r="F34" s="3"/>
    </row>
    <row r="35" spans="1:7" x14ac:dyDescent="0.2">
      <c r="A35" s="12" t="s">
        <v>2</v>
      </c>
      <c r="B35" s="9" t="s">
        <v>3</v>
      </c>
      <c r="C35" s="17">
        <f>C36+C37+C40</f>
        <v>4666.3</v>
      </c>
      <c r="D35" s="17">
        <f>D36+D37+D40</f>
        <v>4666.3</v>
      </c>
      <c r="E35" s="13">
        <f t="shared" si="3"/>
        <v>100</v>
      </c>
    </row>
    <row r="36" spans="1:7" ht="22.5" x14ac:dyDescent="0.2">
      <c r="A36" s="12" t="s">
        <v>4</v>
      </c>
      <c r="B36" s="9" t="s">
        <v>7</v>
      </c>
      <c r="C36" s="17">
        <v>1262.5999999999999</v>
      </c>
      <c r="D36" s="17">
        <v>1262.5999999999999</v>
      </c>
      <c r="E36" s="13">
        <f t="shared" si="3"/>
        <v>100</v>
      </c>
    </row>
    <row r="37" spans="1:7" ht="33.75" x14ac:dyDescent="0.2">
      <c r="A37" s="12" t="s">
        <v>8</v>
      </c>
      <c r="B37" s="9" t="s">
        <v>9</v>
      </c>
      <c r="C37" s="17">
        <f>C38+C39</f>
        <v>3319.7000000000003</v>
      </c>
      <c r="D37" s="17">
        <f>D38+D39</f>
        <v>3319.7000000000003</v>
      </c>
      <c r="E37" s="13">
        <f t="shared" si="3"/>
        <v>100</v>
      </c>
    </row>
    <row r="38" spans="1:7" ht="37.5" customHeight="1" x14ac:dyDescent="0.2">
      <c r="A38" s="12" t="s">
        <v>10</v>
      </c>
      <c r="B38" s="9" t="s">
        <v>11</v>
      </c>
      <c r="C38" s="17">
        <v>146.4</v>
      </c>
      <c r="D38" s="17">
        <v>146.4</v>
      </c>
      <c r="E38" s="13">
        <f t="shared" si="3"/>
        <v>100</v>
      </c>
    </row>
    <row r="39" spans="1:7" ht="24.75" customHeight="1" x14ac:dyDescent="0.2">
      <c r="A39" s="12" t="s">
        <v>12</v>
      </c>
      <c r="B39" s="9" t="s">
        <v>13</v>
      </c>
      <c r="C39" s="17">
        <v>3173.3</v>
      </c>
      <c r="D39" s="17">
        <v>3173.3</v>
      </c>
      <c r="E39" s="13">
        <f t="shared" si="3"/>
        <v>100</v>
      </c>
    </row>
    <row r="40" spans="1:7" ht="24.75" customHeight="1" x14ac:dyDescent="0.2">
      <c r="A40" s="12" t="s">
        <v>155</v>
      </c>
      <c r="B40" s="9" t="s">
        <v>156</v>
      </c>
      <c r="C40" s="17">
        <v>84</v>
      </c>
      <c r="D40" s="17">
        <v>84</v>
      </c>
      <c r="E40" s="13">
        <f t="shared" si="3"/>
        <v>100</v>
      </c>
    </row>
    <row r="41" spans="1:7" ht="23.25" customHeight="1" x14ac:dyDescent="0.2">
      <c r="A41" s="12" t="s">
        <v>120</v>
      </c>
      <c r="B41" s="9" t="s">
        <v>14</v>
      </c>
      <c r="C41" s="17">
        <f>C42+C59+C66+C83+C92+C98+C106+C80+C56+C111</f>
        <v>200579.4</v>
      </c>
      <c r="D41" s="17">
        <f>D42+D59+D66+D83+D92+D98+D106+D80+D56+D111</f>
        <v>196969.19999999998</v>
      </c>
      <c r="E41" s="13">
        <f t="shared" si="3"/>
        <v>98.200114268962807</v>
      </c>
    </row>
    <row r="42" spans="1:7" ht="11.25" customHeight="1" x14ac:dyDescent="0.2">
      <c r="A42" s="12" t="s">
        <v>2</v>
      </c>
      <c r="B42" s="9" t="s">
        <v>3</v>
      </c>
      <c r="C42" s="17">
        <f>C43+C47+C51+C49</f>
        <v>26971.4</v>
      </c>
      <c r="D42" s="17">
        <f>D43+D47+D51+D49</f>
        <v>26449.200000000004</v>
      </c>
      <c r="E42" s="13">
        <f t="shared" si="3"/>
        <v>98.06387506766427</v>
      </c>
      <c r="G42" s="22"/>
    </row>
    <row r="43" spans="1:7" ht="36" customHeight="1" x14ac:dyDescent="0.2">
      <c r="A43" s="12" t="s">
        <v>4</v>
      </c>
      <c r="B43" s="9" t="s">
        <v>15</v>
      </c>
      <c r="C43" s="17">
        <f>C44+C46+C45</f>
        <v>22522.600000000002</v>
      </c>
      <c r="D43" s="17">
        <f t="shared" ref="D43" si="4">D44+D46+D45</f>
        <v>22522.600000000002</v>
      </c>
      <c r="E43" s="13">
        <f t="shared" si="3"/>
        <v>100</v>
      </c>
    </row>
    <row r="44" spans="1:7" ht="22.5" x14ac:dyDescent="0.2">
      <c r="A44" s="12" t="s">
        <v>5</v>
      </c>
      <c r="B44" s="9" t="s">
        <v>17</v>
      </c>
      <c r="C44" s="17">
        <v>20695.5</v>
      </c>
      <c r="D44" s="17">
        <v>20695.5</v>
      </c>
      <c r="E44" s="13">
        <f t="shared" si="3"/>
        <v>100</v>
      </c>
    </row>
    <row r="45" spans="1:7" ht="39" customHeight="1" x14ac:dyDescent="0.2">
      <c r="A45" s="12" t="s">
        <v>16</v>
      </c>
      <c r="B45" s="9" t="s">
        <v>123</v>
      </c>
      <c r="C45" s="17">
        <v>1819.9</v>
      </c>
      <c r="D45" s="17">
        <v>1819.9</v>
      </c>
      <c r="E45" s="13">
        <f t="shared" si="3"/>
        <v>100</v>
      </c>
    </row>
    <row r="46" spans="1:7" ht="36" customHeight="1" x14ac:dyDescent="0.2">
      <c r="A46" s="12" t="s">
        <v>18</v>
      </c>
      <c r="B46" s="9" t="s">
        <v>135</v>
      </c>
      <c r="C46" s="17">
        <v>7.2</v>
      </c>
      <c r="D46" s="17">
        <v>7.2</v>
      </c>
      <c r="E46" s="13">
        <f t="shared" si="3"/>
        <v>100</v>
      </c>
    </row>
    <row r="47" spans="1:7" s="4" customFormat="1" ht="12.75" customHeight="1" x14ac:dyDescent="0.2">
      <c r="A47" s="12" t="s">
        <v>8</v>
      </c>
      <c r="B47" s="9" t="s">
        <v>19</v>
      </c>
      <c r="C47" s="17">
        <f>C48</f>
        <v>100</v>
      </c>
      <c r="D47" s="17">
        <f t="shared" ref="D47" si="5">D48</f>
        <v>0</v>
      </c>
      <c r="E47" s="13">
        <f t="shared" si="3"/>
        <v>0</v>
      </c>
    </row>
    <row r="48" spans="1:7" ht="26.25" customHeight="1" x14ac:dyDescent="0.2">
      <c r="A48" s="12" t="s">
        <v>10</v>
      </c>
      <c r="B48" s="9" t="s">
        <v>20</v>
      </c>
      <c r="C48" s="17">
        <v>100</v>
      </c>
      <c r="D48" s="17">
        <v>0</v>
      </c>
      <c r="E48" s="13">
        <f t="shared" si="3"/>
        <v>0</v>
      </c>
    </row>
    <row r="49" spans="1:5" ht="21" customHeight="1" x14ac:dyDescent="0.2">
      <c r="A49" s="12" t="s">
        <v>21</v>
      </c>
      <c r="B49" s="9" t="s">
        <v>178</v>
      </c>
      <c r="C49" s="17">
        <f>C50</f>
        <v>4093.3</v>
      </c>
      <c r="D49" s="17">
        <f>D50</f>
        <v>3760.4</v>
      </c>
      <c r="E49" s="13">
        <f t="shared" si="3"/>
        <v>91.867197615615765</v>
      </c>
    </row>
    <row r="50" spans="1:5" ht="26.25" customHeight="1" x14ac:dyDescent="0.2">
      <c r="A50" s="12" t="s">
        <v>23</v>
      </c>
      <c r="B50" s="9" t="s">
        <v>179</v>
      </c>
      <c r="C50" s="17">
        <v>4093.3</v>
      </c>
      <c r="D50" s="17">
        <v>3760.4</v>
      </c>
      <c r="E50" s="13">
        <f t="shared" si="3"/>
        <v>91.867197615615765</v>
      </c>
    </row>
    <row r="51" spans="1:5" ht="13.5" customHeight="1" x14ac:dyDescent="0.2">
      <c r="A51" s="12" t="s">
        <v>121</v>
      </c>
      <c r="B51" s="9" t="s">
        <v>22</v>
      </c>
      <c r="C51" s="17">
        <f>C52+C53+C54+C55</f>
        <v>255.5</v>
      </c>
      <c r="D51" s="17">
        <f>D52+D53+D54+D55</f>
        <v>166.20000000000002</v>
      </c>
      <c r="E51" s="13">
        <f t="shared" si="3"/>
        <v>65.048923679060678</v>
      </c>
    </row>
    <row r="52" spans="1:5" ht="26.25" customHeight="1" x14ac:dyDescent="0.2">
      <c r="A52" s="12" t="s">
        <v>180</v>
      </c>
      <c r="B52" s="9" t="s">
        <v>24</v>
      </c>
      <c r="C52" s="17">
        <v>20</v>
      </c>
      <c r="D52" s="17">
        <v>20</v>
      </c>
      <c r="E52" s="13">
        <f t="shared" si="3"/>
        <v>100</v>
      </c>
    </row>
    <row r="53" spans="1:5" ht="21.75" customHeight="1" x14ac:dyDescent="0.2">
      <c r="A53" s="12" t="s">
        <v>181</v>
      </c>
      <c r="B53" s="9" t="s">
        <v>124</v>
      </c>
      <c r="C53" s="17">
        <v>154</v>
      </c>
      <c r="D53" s="17">
        <v>96.4</v>
      </c>
      <c r="E53" s="13">
        <f t="shared" si="3"/>
        <v>62.597402597402599</v>
      </c>
    </row>
    <row r="54" spans="1:5" ht="36" customHeight="1" x14ac:dyDescent="0.2">
      <c r="A54" s="12" t="s">
        <v>182</v>
      </c>
      <c r="B54" s="9" t="s">
        <v>183</v>
      </c>
      <c r="C54" s="17">
        <v>60.5</v>
      </c>
      <c r="D54" s="17">
        <v>28.8</v>
      </c>
      <c r="E54" s="13">
        <f t="shared" si="3"/>
        <v>47.603305785123965</v>
      </c>
    </row>
    <row r="55" spans="1:5" ht="61.5" customHeight="1" x14ac:dyDescent="0.2">
      <c r="A55" s="12" t="s">
        <v>184</v>
      </c>
      <c r="B55" s="9" t="s">
        <v>185</v>
      </c>
      <c r="C55" s="17">
        <v>21</v>
      </c>
      <c r="D55" s="17">
        <v>21</v>
      </c>
      <c r="E55" s="13">
        <f t="shared" si="3"/>
        <v>100</v>
      </c>
    </row>
    <row r="56" spans="1:5" ht="27" customHeight="1" x14ac:dyDescent="0.2">
      <c r="A56" s="32" t="s">
        <v>25</v>
      </c>
      <c r="B56" s="33" t="s">
        <v>158</v>
      </c>
      <c r="C56" s="17">
        <f>C57</f>
        <v>37</v>
      </c>
      <c r="D56" s="17">
        <f>D57</f>
        <v>37</v>
      </c>
      <c r="E56" s="13">
        <f t="shared" si="3"/>
        <v>100</v>
      </c>
    </row>
    <row r="57" spans="1:5" ht="21.75" customHeight="1" x14ac:dyDescent="0.2">
      <c r="A57" s="12" t="s">
        <v>26</v>
      </c>
      <c r="B57" s="29" t="s">
        <v>159</v>
      </c>
      <c r="C57" s="17">
        <f>C58</f>
        <v>37</v>
      </c>
      <c r="D57" s="17">
        <f>D58</f>
        <v>37</v>
      </c>
      <c r="E57" s="13">
        <f t="shared" si="3"/>
        <v>100</v>
      </c>
    </row>
    <row r="58" spans="1:5" ht="21.75" customHeight="1" x14ac:dyDescent="0.2">
      <c r="A58" s="12" t="s">
        <v>27</v>
      </c>
      <c r="B58" s="29" t="s">
        <v>124</v>
      </c>
      <c r="C58" s="17">
        <v>37</v>
      </c>
      <c r="D58" s="17">
        <v>37</v>
      </c>
      <c r="E58" s="13">
        <f t="shared" si="3"/>
        <v>100</v>
      </c>
    </row>
    <row r="59" spans="1:5" s="4" customFormat="1" ht="15" customHeight="1" x14ac:dyDescent="0.2">
      <c r="A59" s="12" t="s">
        <v>29</v>
      </c>
      <c r="B59" s="9" t="s">
        <v>30</v>
      </c>
      <c r="C59" s="17">
        <f>C60+C62+C64</f>
        <v>38715.099999999991</v>
      </c>
      <c r="D59" s="17">
        <f>D60+D62+D64</f>
        <v>38715.099999999991</v>
      </c>
      <c r="E59" s="13">
        <f t="shared" ref="E59:E82" si="6">D59/C59*100</f>
        <v>100</v>
      </c>
    </row>
    <row r="60" spans="1:5" x14ac:dyDescent="0.2">
      <c r="A60" s="12" t="s">
        <v>31</v>
      </c>
      <c r="B60" s="9" t="s">
        <v>32</v>
      </c>
      <c r="C60" s="17">
        <f>C61</f>
        <v>1421.2</v>
      </c>
      <c r="D60" s="17">
        <f t="shared" ref="D60" si="7">D61</f>
        <v>1421.2</v>
      </c>
      <c r="E60" s="13">
        <f t="shared" si="6"/>
        <v>100</v>
      </c>
    </row>
    <row r="61" spans="1:5" ht="48" customHeight="1" x14ac:dyDescent="0.2">
      <c r="A61" s="12" t="s">
        <v>33</v>
      </c>
      <c r="B61" s="9" t="s">
        <v>34</v>
      </c>
      <c r="C61" s="17">
        <v>1421.2</v>
      </c>
      <c r="D61" s="17">
        <v>1421.2</v>
      </c>
      <c r="E61" s="13">
        <f t="shared" si="6"/>
        <v>100</v>
      </c>
    </row>
    <row r="62" spans="1:5" ht="12.75" customHeight="1" x14ac:dyDescent="0.2">
      <c r="A62" s="12" t="s">
        <v>35</v>
      </c>
      <c r="B62" s="9" t="s">
        <v>36</v>
      </c>
      <c r="C62" s="17">
        <f>C63</f>
        <v>37214.199999999997</v>
      </c>
      <c r="D62" s="17">
        <f>D63</f>
        <v>37214.199999999997</v>
      </c>
      <c r="E62" s="13">
        <f t="shared" si="6"/>
        <v>100</v>
      </c>
    </row>
    <row r="63" spans="1:5" ht="45" x14ac:dyDescent="0.2">
      <c r="A63" s="12" t="s">
        <v>37</v>
      </c>
      <c r="B63" s="9" t="s">
        <v>134</v>
      </c>
      <c r="C63" s="17">
        <v>37214.199999999997</v>
      </c>
      <c r="D63" s="17">
        <v>37214.199999999997</v>
      </c>
      <c r="E63" s="13">
        <f t="shared" si="6"/>
        <v>100</v>
      </c>
    </row>
    <row r="64" spans="1:5" x14ac:dyDescent="0.2">
      <c r="A64" s="12" t="s">
        <v>152</v>
      </c>
      <c r="B64" s="9" t="s">
        <v>153</v>
      </c>
      <c r="C64" s="17">
        <f>C65</f>
        <v>79.7</v>
      </c>
      <c r="D64" s="17">
        <f>D65</f>
        <v>79.7</v>
      </c>
      <c r="E64" s="13">
        <f t="shared" si="6"/>
        <v>100</v>
      </c>
    </row>
    <row r="65" spans="1:11" ht="29.25" customHeight="1" x14ac:dyDescent="0.2">
      <c r="A65" s="12" t="s">
        <v>154</v>
      </c>
      <c r="B65" s="29" t="s">
        <v>124</v>
      </c>
      <c r="C65" s="17">
        <v>79.7</v>
      </c>
      <c r="D65" s="17">
        <v>79.7</v>
      </c>
      <c r="E65" s="13">
        <f t="shared" si="6"/>
        <v>100</v>
      </c>
    </row>
    <row r="66" spans="1:11" s="4" customFormat="1" ht="17.25" customHeight="1" x14ac:dyDescent="0.2">
      <c r="A66" s="12" t="s">
        <v>38</v>
      </c>
      <c r="B66" s="9" t="s">
        <v>39</v>
      </c>
      <c r="C66" s="17">
        <f>C67</f>
        <v>89588.5</v>
      </c>
      <c r="D66" s="17">
        <f t="shared" ref="D66" si="8">D67</f>
        <v>86764.5</v>
      </c>
      <c r="E66" s="13">
        <f t="shared" si="6"/>
        <v>96.847809707719179</v>
      </c>
    </row>
    <row r="67" spans="1:11" s="4" customFormat="1" ht="17.25" customHeight="1" x14ac:dyDescent="0.2">
      <c r="A67" s="12" t="s">
        <v>40</v>
      </c>
      <c r="B67" s="9" t="s">
        <v>41</v>
      </c>
      <c r="C67" s="17">
        <f>SUM(C68:C79)</f>
        <v>89588.5</v>
      </c>
      <c r="D67" s="17">
        <f>SUM(D68:D79)</f>
        <v>86764.5</v>
      </c>
      <c r="E67" s="13">
        <f t="shared" si="6"/>
        <v>96.847809707719179</v>
      </c>
    </row>
    <row r="68" spans="1:11" ht="38.25" customHeight="1" x14ac:dyDescent="0.2">
      <c r="A68" s="12" t="s">
        <v>42</v>
      </c>
      <c r="B68" s="9" t="s">
        <v>133</v>
      </c>
      <c r="C68" s="17">
        <v>22890.400000000001</v>
      </c>
      <c r="D68" s="17">
        <v>22890.400000000001</v>
      </c>
      <c r="E68" s="13">
        <f t="shared" si="6"/>
        <v>100</v>
      </c>
    </row>
    <row r="69" spans="1:11" ht="25.5" customHeight="1" x14ac:dyDescent="0.2">
      <c r="A69" s="12" t="s">
        <v>43</v>
      </c>
      <c r="B69" s="9" t="s">
        <v>44</v>
      </c>
      <c r="C69" s="17">
        <v>500</v>
      </c>
      <c r="D69" s="17">
        <v>472</v>
      </c>
      <c r="E69" s="13">
        <f t="shared" si="6"/>
        <v>94.399999999999991</v>
      </c>
    </row>
    <row r="70" spans="1:11" ht="33" customHeight="1" x14ac:dyDescent="0.2">
      <c r="A70" s="12" t="s">
        <v>45</v>
      </c>
      <c r="B70" s="9" t="s">
        <v>46</v>
      </c>
      <c r="C70" s="17">
        <v>152.19999999999999</v>
      </c>
      <c r="D70" s="17">
        <v>152.19999999999999</v>
      </c>
      <c r="E70" s="13">
        <f t="shared" si="6"/>
        <v>100</v>
      </c>
    </row>
    <row r="71" spans="1:11" ht="22.5" customHeight="1" x14ac:dyDescent="0.2">
      <c r="A71" s="12" t="s">
        <v>47</v>
      </c>
      <c r="B71" s="9" t="s">
        <v>48</v>
      </c>
      <c r="C71" s="17">
        <v>400</v>
      </c>
      <c r="D71" s="17">
        <v>250</v>
      </c>
      <c r="E71" s="13">
        <f t="shared" si="6"/>
        <v>62.5</v>
      </c>
    </row>
    <row r="72" spans="1:11" x14ac:dyDescent="0.2">
      <c r="A72" s="12" t="s">
        <v>49</v>
      </c>
      <c r="B72" s="9" t="s">
        <v>160</v>
      </c>
      <c r="C72" s="17">
        <v>7432.9</v>
      </c>
      <c r="D72" s="17">
        <v>7191.4</v>
      </c>
      <c r="E72" s="13">
        <f t="shared" si="6"/>
        <v>96.750931668662304</v>
      </c>
    </row>
    <row r="73" spans="1:11" ht="21.75" customHeight="1" x14ac:dyDescent="0.2">
      <c r="A73" s="12" t="s">
        <v>50</v>
      </c>
      <c r="B73" s="9" t="s">
        <v>52</v>
      </c>
      <c r="C73" s="17">
        <v>2027</v>
      </c>
      <c r="D73" s="17">
        <v>2027</v>
      </c>
      <c r="E73" s="13">
        <f t="shared" si="6"/>
        <v>100</v>
      </c>
    </row>
    <row r="74" spans="1:11" ht="33" customHeight="1" x14ac:dyDescent="0.2">
      <c r="A74" s="12" t="s">
        <v>51</v>
      </c>
      <c r="B74" s="9" t="s">
        <v>54</v>
      </c>
      <c r="C74" s="17">
        <v>37285.5</v>
      </c>
      <c r="D74" s="17">
        <v>37099.1</v>
      </c>
      <c r="E74" s="13">
        <f t="shared" si="6"/>
        <v>99.500073755213151</v>
      </c>
    </row>
    <row r="75" spans="1:11" ht="56.25" customHeight="1" x14ac:dyDescent="0.2">
      <c r="A75" s="12" t="s">
        <v>53</v>
      </c>
      <c r="B75" s="9" t="s">
        <v>125</v>
      </c>
      <c r="C75" s="17">
        <v>6657.8</v>
      </c>
      <c r="D75" s="17">
        <f>5050.7+522+30</f>
        <v>5602.7</v>
      </c>
      <c r="E75" s="13">
        <f t="shared" si="6"/>
        <v>84.15242272222055</v>
      </c>
      <c r="K75" s="1" t="s">
        <v>81</v>
      </c>
    </row>
    <row r="76" spans="1:11" ht="22.5" x14ac:dyDescent="0.2">
      <c r="A76" s="12" t="s">
        <v>55</v>
      </c>
      <c r="B76" s="9" t="s">
        <v>126</v>
      </c>
      <c r="C76" s="17">
        <v>10816.2</v>
      </c>
      <c r="D76" s="17">
        <v>10816.2</v>
      </c>
      <c r="E76" s="13">
        <f t="shared" si="6"/>
        <v>100</v>
      </c>
    </row>
    <row r="77" spans="1:11" ht="33.75" x14ac:dyDescent="0.2">
      <c r="A77" s="12" t="s">
        <v>56</v>
      </c>
      <c r="B77" s="34" t="s">
        <v>124</v>
      </c>
      <c r="C77" s="17">
        <v>108</v>
      </c>
      <c r="D77" s="17">
        <v>65</v>
      </c>
      <c r="E77" s="13">
        <f t="shared" si="6"/>
        <v>60.185185185185183</v>
      </c>
    </row>
    <row r="78" spans="1:11" ht="45" x14ac:dyDescent="0.2">
      <c r="A78" s="12" t="s">
        <v>186</v>
      </c>
      <c r="B78" s="35" t="s">
        <v>188</v>
      </c>
      <c r="C78" s="17">
        <v>48.5</v>
      </c>
      <c r="D78" s="17">
        <v>48.5</v>
      </c>
      <c r="E78" s="13">
        <f t="shared" si="6"/>
        <v>100</v>
      </c>
    </row>
    <row r="79" spans="1:11" ht="22.5" x14ac:dyDescent="0.2">
      <c r="A79" s="12" t="s">
        <v>187</v>
      </c>
      <c r="B79" s="35" t="s">
        <v>189</v>
      </c>
      <c r="C79" s="17">
        <v>1270</v>
      </c>
      <c r="D79" s="17">
        <v>150</v>
      </c>
      <c r="E79" s="13">
        <f t="shared" si="6"/>
        <v>11.811023622047244</v>
      </c>
    </row>
    <row r="80" spans="1:11" x14ac:dyDescent="0.2">
      <c r="A80" s="12" t="s">
        <v>57</v>
      </c>
      <c r="B80" s="9" t="s">
        <v>140</v>
      </c>
      <c r="C80" s="17">
        <f>C81</f>
        <v>359.5</v>
      </c>
      <c r="D80" s="17">
        <f>D81</f>
        <v>359.5</v>
      </c>
      <c r="E80" s="13">
        <f t="shared" si="6"/>
        <v>100</v>
      </c>
    </row>
    <row r="81" spans="1:5" x14ac:dyDescent="0.2">
      <c r="A81" s="12" t="s">
        <v>58</v>
      </c>
      <c r="B81" s="9" t="s">
        <v>141</v>
      </c>
      <c r="C81" s="17">
        <f>C82</f>
        <v>359.5</v>
      </c>
      <c r="D81" s="17">
        <f t="shared" ref="D81:E81" si="9">D82</f>
        <v>359.5</v>
      </c>
      <c r="E81" s="36">
        <f t="shared" si="9"/>
        <v>100</v>
      </c>
    </row>
    <row r="82" spans="1:5" ht="33.75" x14ac:dyDescent="0.2">
      <c r="A82" s="12" t="s">
        <v>59</v>
      </c>
      <c r="B82" s="29" t="s">
        <v>124</v>
      </c>
      <c r="C82" s="17">
        <v>359.5</v>
      </c>
      <c r="D82" s="17">
        <v>359.5</v>
      </c>
      <c r="E82" s="13">
        <f t="shared" si="6"/>
        <v>100</v>
      </c>
    </row>
    <row r="83" spans="1:5" s="4" customFormat="1" ht="15.75" customHeight="1" x14ac:dyDescent="0.2">
      <c r="A83" s="12" t="s">
        <v>60</v>
      </c>
      <c r="B83" s="9" t="s">
        <v>61</v>
      </c>
      <c r="C83" s="17">
        <f>C84+C87</f>
        <v>4296.3999999999996</v>
      </c>
      <c r="D83" s="17">
        <f>D84+D87</f>
        <v>4250.3</v>
      </c>
      <c r="E83" s="13">
        <f t="shared" ref="E83:E113" si="10">D83/C83*100</f>
        <v>98.927008658411708</v>
      </c>
    </row>
    <row r="84" spans="1:5" s="4" customFormat="1" ht="15" customHeight="1" x14ac:dyDescent="0.2">
      <c r="A84" s="12" t="s">
        <v>62</v>
      </c>
      <c r="B84" s="9" t="s">
        <v>63</v>
      </c>
      <c r="C84" s="17">
        <f>C85+C86</f>
        <v>199.9</v>
      </c>
      <c r="D84" s="17">
        <f>D85+D86</f>
        <v>175.8</v>
      </c>
      <c r="E84" s="13">
        <f t="shared" si="10"/>
        <v>87.943971985993002</v>
      </c>
    </row>
    <row r="85" spans="1:5" ht="67.5" customHeight="1" x14ac:dyDescent="0.2">
      <c r="A85" s="12" t="s">
        <v>64</v>
      </c>
      <c r="B85" s="9" t="s">
        <v>127</v>
      </c>
      <c r="C85" s="17">
        <v>150</v>
      </c>
      <c r="D85" s="17">
        <v>150</v>
      </c>
      <c r="E85" s="13">
        <f t="shared" si="10"/>
        <v>100</v>
      </c>
    </row>
    <row r="86" spans="1:5" ht="32.25" customHeight="1" x14ac:dyDescent="0.2">
      <c r="A86" s="12" t="s">
        <v>161</v>
      </c>
      <c r="B86" s="29" t="s">
        <v>124</v>
      </c>
      <c r="C86" s="17">
        <v>49.9</v>
      </c>
      <c r="D86" s="17">
        <v>25.8</v>
      </c>
      <c r="E86" s="13">
        <f t="shared" si="10"/>
        <v>51.703406813627261</v>
      </c>
    </row>
    <row r="87" spans="1:5" x14ac:dyDescent="0.2">
      <c r="A87" s="12" t="s">
        <v>142</v>
      </c>
      <c r="B87" s="9" t="s">
        <v>65</v>
      </c>
      <c r="C87" s="17">
        <f>C88+C89+C91+C90</f>
        <v>4096.5</v>
      </c>
      <c r="D87" s="17">
        <f>D88+D89+D91+D90</f>
        <v>4074.5</v>
      </c>
      <c r="E87" s="13">
        <f t="shared" si="10"/>
        <v>99.46295618210668</v>
      </c>
    </row>
    <row r="88" spans="1:5" ht="22.5" x14ac:dyDescent="0.2">
      <c r="A88" s="21" t="s">
        <v>143</v>
      </c>
      <c r="B88" s="9" t="s">
        <v>128</v>
      </c>
      <c r="C88" s="17">
        <v>327</v>
      </c>
      <c r="D88" s="17">
        <v>327</v>
      </c>
      <c r="E88" s="13">
        <f t="shared" si="10"/>
        <v>100</v>
      </c>
    </row>
    <row r="89" spans="1:5" ht="36.75" customHeight="1" x14ac:dyDescent="0.2">
      <c r="A89" s="12" t="s">
        <v>144</v>
      </c>
      <c r="B89" s="9" t="s">
        <v>132</v>
      </c>
      <c r="C89" s="17">
        <v>3523.9</v>
      </c>
      <c r="D89" s="17">
        <v>3523.9</v>
      </c>
      <c r="E89" s="13">
        <f t="shared" si="10"/>
        <v>100</v>
      </c>
    </row>
    <row r="90" spans="1:5" ht="56.25" customHeight="1" x14ac:dyDescent="0.2">
      <c r="A90" s="12" t="s">
        <v>162</v>
      </c>
      <c r="B90" s="31" t="s">
        <v>191</v>
      </c>
      <c r="C90" s="17">
        <v>30</v>
      </c>
      <c r="D90" s="17">
        <v>8</v>
      </c>
      <c r="E90" s="13">
        <f t="shared" si="10"/>
        <v>26.666666666666668</v>
      </c>
    </row>
    <row r="91" spans="1:5" ht="29.25" customHeight="1" x14ac:dyDescent="0.2">
      <c r="A91" s="12" t="s">
        <v>190</v>
      </c>
      <c r="B91" s="29" t="s">
        <v>124</v>
      </c>
      <c r="C91" s="17">
        <v>215.6</v>
      </c>
      <c r="D91" s="17">
        <v>215.6</v>
      </c>
      <c r="E91" s="13">
        <f t="shared" si="10"/>
        <v>100</v>
      </c>
    </row>
    <row r="92" spans="1:5" x14ac:dyDescent="0.2">
      <c r="A92" s="12" t="s">
        <v>66</v>
      </c>
      <c r="B92" s="9" t="s">
        <v>67</v>
      </c>
      <c r="C92" s="17">
        <f>C93</f>
        <v>9022.4</v>
      </c>
      <c r="D92" s="17">
        <f t="shared" ref="D92" si="11">D93</f>
        <v>9022.4</v>
      </c>
      <c r="E92" s="13">
        <f t="shared" si="10"/>
        <v>100</v>
      </c>
    </row>
    <row r="93" spans="1:5" x14ac:dyDescent="0.2">
      <c r="A93" s="12" t="s">
        <v>68</v>
      </c>
      <c r="B93" s="9" t="s">
        <v>69</v>
      </c>
      <c r="C93" s="17">
        <f>SUM(C94:C97)</f>
        <v>9022.4</v>
      </c>
      <c r="D93" s="17">
        <f>SUM(D94:D97)</f>
        <v>9022.4</v>
      </c>
      <c r="E93" s="13">
        <f t="shared" si="10"/>
        <v>100</v>
      </c>
    </row>
    <row r="94" spans="1:5" ht="56.25" x14ac:dyDescent="0.2">
      <c r="A94" s="12" t="s">
        <v>70</v>
      </c>
      <c r="B94" s="9" t="s">
        <v>129</v>
      </c>
      <c r="C94" s="17">
        <v>7452.7</v>
      </c>
      <c r="D94" s="17">
        <v>7452.7</v>
      </c>
      <c r="E94" s="13">
        <f t="shared" si="10"/>
        <v>100</v>
      </c>
    </row>
    <row r="95" spans="1:5" ht="33.75" x14ac:dyDescent="0.2">
      <c r="A95" s="12" t="s">
        <v>163</v>
      </c>
      <c r="B95" s="9" t="s">
        <v>132</v>
      </c>
      <c r="C95" s="17">
        <v>280.7</v>
      </c>
      <c r="D95" s="17">
        <v>280.7</v>
      </c>
      <c r="E95" s="13">
        <f t="shared" si="10"/>
        <v>100</v>
      </c>
    </row>
    <row r="96" spans="1:5" ht="22.5" x14ac:dyDescent="0.2">
      <c r="A96" s="21" t="s">
        <v>164</v>
      </c>
      <c r="B96" s="9" t="s">
        <v>128</v>
      </c>
      <c r="C96" s="17">
        <v>1099</v>
      </c>
      <c r="D96" s="17">
        <v>1099</v>
      </c>
      <c r="E96" s="13">
        <f t="shared" si="10"/>
        <v>100</v>
      </c>
    </row>
    <row r="97" spans="1:5" ht="72" customHeight="1" x14ac:dyDescent="0.2">
      <c r="A97" s="12" t="s">
        <v>165</v>
      </c>
      <c r="B97" s="9" t="s">
        <v>166</v>
      </c>
      <c r="C97" s="17">
        <v>190</v>
      </c>
      <c r="D97" s="17">
        <v>190</v>
      </c>
      <c r="E97" s="13">
        <f t="shared" si="10"/>
        <v>100</v>
      </c>
    </row>
    <row r="98" spans="1:5" x14ac:dyDescent="0.2">
      <c r="A98" s="12" t="s">
        <v>71</v>
      </c>
      <c r="B98" s="9" t="s">
        <v>72</v>
      </c>
      <c r="C98" s="17">
        <f>C99+C103</f>
        <v>16505.7</v>
      </c>
      <c r="D98" s="17">
        <f>D99+D103</f>
        <v>16505.7</v>
      </c>
      <c r="E98" s="13">
        <f t="shared" si="10"/>
        <v>100</v>
      </c>
    </row>
    <row r="99" spans="1:5" s="4" customFormat="1" x14ac:dyDescent="0.2">
      <c r="A99" s="12" t="s">
        <v>73</v>
      </c>
      <c r="B99" s="9" t="s">
        <v>74</v>
      </c>
      <c r="C99" s="17">
        <f>SUM(C100:C102)</f>
        <v>1886.6000000000001</v>
      </c>
      <c r="D99" s="17">
        <f>SUM(D100:D102)</f>
        <v>1886.6000000000001</v>
      </c>
      <c r="E99" s="13">
        <f t="shared" si="10"/>
        <v>100</v>
      </c>
    </row>
    <row r="100" spans="1:5" s="2" customFormat="1" ht="56.25" customHeight="1" x14ac:dyDescent="0.2">
      <c r="A100" s="12" t="s">
        <v>145</v>
      </c>
      <c r="B100" s="9" t="s">
        <v>167</v>
      </c>
      <c r="C100" s="17">
        <v>289.2</v>
      </c>
      <c r="D100" s="17">
        <v>289.2</v>
      </c>
      <c r="E100" s="13">
        <f t="shared" si="10"/>
        <v>100</v>
      </c>
    </row>
    <row r="101" spans="1:5" s="2" customFormat="1" ht="93" customHeight="1" x14ac:dyDescent="0.2">
      <c r="A101" s="12" t="s">
        <v>170</v>
      </c>
      <c r="B101" s="9" t="s">
        <v>168</v>
      </c>
      <c r="C101" s="17">
        <v>1251.4000000000001</v>
      </c>
      <c r="D101" s="17">
        <v>1251.4000000000001</v>
      </c>
      <c r="E101" s="13">
        <f t="shared" si="10"/>
        <v>100</v>
      </c>
    </row>
    <row r="102" spans="1:5" s="2" customFormat="1" ht="93" customHeight="1" x14ac:dyDescent="0.2">
      <c r="A102" s="12" t="s">
        <v>171</v>
      </c>
      <c r="B102" s="9" t="s">
        <v>169</v>
      </c>
      <c r="C102" s="17">
        <v>346</v>
      </c>
      <c r="D102" s="17">
        <v>346</v>
      </c>
      <c r="E102" s="13">
        <f t="shared" si="10"/>
        <v>100</v>
      </c>
    </row>
    <row r="103" spans="1:5" s="2" customFormat="1" x14ac:dyDescent="0.2">
      <c r="A103" s="12" t="s">
        <v>75</v>
      </c>
      <c r="B103" s="9" t="s">
        <v>76</v>
      </c>
      <c r="C103" s="17">
        <f>C104+C105</f>
        <v>14619.1</v>
      </c>
      <c r="D103" s="17">
        <f>D104+D105</f>
        <v>14619.1</v>
      </c>
      <c r="E103" s="13">
        <f t="shared" si="10"/>
        <v>100</v>
      </c>
    </row>
    <row r="104" spans="1:5" ht="42" customHeight="1" x14ac:dyDescent="0.2">
      <c r="A104" s="12" t="s">
        <v>77</v>
      </c>
      <c r="B104" s="9" t="s">
        <v>137</v>
      </c>
      <c r="C104" s="17">
        <v>10103.700000000001</v>
      </c>
      <c r="D104" s="17">
        <v>10103.700000000001</v>
      </c>
      <c r="E104" s="13">
        <f t="shared" si="10"/>
        <v>100</v>
      </c>
    </row>
    <row r="105" spans="1:5" ht="33.75" x14ac:dyDescent="0.2">
      <c r="A105" s="12" t="s">
        <v>146</v>
      </c>
      <c r="B105" s="9" t="s">
        <v>136</v>
      </c>
      <c r="C105" s="17">
        <v>4515.3999999999996</v>
      </c>
      <c r="D105" s="17">
        <v>4515.3999999999996</v>
      </c>
      <c r="E105" s="13">
        <f t="shared" si="10"/>
        <v>100</v>
      </c>
    </row>
    <row r="106" spans="1:5" s="4" customFormat="1" x14ac:dyDescent="0.2">
      <c r="A106" s="12" t="s">
        <v>147</v>
      </c>
      <c r="B106" s="9" t="s">
        <v>78</v>
      </c>
      <c r="C106" s="17">
        <f>C107+C109</f>
        <v>2977.3</v>
      </c>
      <c r="D106" s="17">
        <f>D107+D109</f>
        <v>2759.4</v>
      </c>
      <c r="E106" s="13">
        <f t="shared" si="10"/>
        <v>92.681288415678637</v>
      </c>
    </row>
    <row r="107" spans="1:5" x14ac:dyDescent="0.2">
      <c r="A107" s="12" t="s">
        <v>148</v>
      </c>
      <c r="B107" s="9" t="s">
        <v>79</v>
      </c>
      <c r="C107" s="17">
        <f>C108</f>
        <v>1836.3</v>
      </c>
      <c r="D107" s="17">
        <f t="shared" ref="D107" si="12">D108</f>
        <v>1618.4</v>
      </c>
      <c r="E107" s="13">
        <f t="shared" si="10"/>
        <v>88.13374720906171</v>
      </c>
    </row>
    <row r="108" spans="1:5" ht="60" customHeight="1" x14ac:dyDescent="0.2">
      <c r="A108" s="12" t="s">
        <v>149</v>
      </c>
      <c r="B108" s="9" t="s">
        <v>131</v>
      </c>
      <c r="C108" s="17">
        <v>1836.3</v>
      </c>
      <c r="D108" s="17">
        <v>1618.4</v>
      </c>
      <c r="E108" s="13">
        <f t="shared" si="10"/>
        <v>88.13374720906171</v>
      </c>
    </row>
    <row r="109" spans="1:5" x14ac:dyDescent="0.2">
      <c r="A109" s="12" t="s">
        <v>150</v>
      </c>
      <c r="B109" s="9" t="s">
        <v>80</v>
      </c>
      <c r="C109" s="17">
        <f>C110</f>
        <v>1141</v>
      </c>
      <c r="D109" s="17">
        <f t="shared" ref="D109" si="13">D110</f>
        <v>1141</v>
      </c>
      <c r="E109" s="13">
        <f t="shared" si="10"/>
        <v>100</v>
      </c>
    </row>
    <row r="110" spans="1:5" ht="61.5" customHeight="1" x14ac:dyDescent="0.2">
      <c r="A110" s="12" t="s">
        <v>151</v>
      </c>
      <c r="B110" s="9" t="s">
        <v>131</v>
      </c>
      <c r="C110" s="17">
        <v>1141</v>
      </c>
      <c r="D110" s="17">
        <v>1141</v>
      </c>
      <c r="E110" s="13">
        <f t="shared" si="10"/>
        <v>100</v>
      </c>
    </row>
    <row r="111" spans="1:5" ht="18.75" customHeight="1" x14ac:dyDescent="0.2">
      <c r="A111" s="12" t="s">
        <v>173</v>
      </c>
      <c r="B111" s="30" t="s">
        <v>172</v>
      </c>
      <c r="C111" s="17">
        <f>C112</f>
        <v>12106.1</v>
      </c>
      <c r="D111" s="17">
        <f>D112</f>
        <v>12106.1</v>
      </c>
      <c r="E111" s="13">
        <f t="shared" si="10"/>
        <v>100</v>
      </c>
    </row>
    <row r="112" spans="1:5" ht="27" customHeight="1" x14ac:dyDescent="0.2">
      <c r="A112" s="12" t="s">
        <v>174</v>
      </c>
      <c r="B112" s="29" t="s">
        <v>124</v>
      </c>
      <c r="C112" s="17">
        <v>12106.1</v>
      </c>
      <c r="D112" s="17">
        <v>12106.1</v>
      </c>
      <c r="E112" s="13">
        <f t="shared" si="10"/>
        <v>100</v>
      </c>
    </row>
    <row r="113" spans="1:5" ht="21" customHeight="1" x14ac:dyDescent="0.2">
      <c r="A113" s="12"/>
      <c r="B113" s="9" t="s">
        <v>113</v>
      </c>
      <c r="C113" s="17">
        <f>C41+C34</f>
        <v>205245.69999999998</v>
      </c>
      <c r="D113" s="17">
        <f>D41+D34</f>
        <v>201635.49999999997</v>
      </c>
      <c r="E113" s="13">
        <f t="shared" si="10"/>
        <v>98.241035013157401</v>
      </c>
    </row>
    <row r="114" spans="1:5" s="8" customFormat="1" ht="24.75" customHeight="1" x14ac:dyDescent="0.2">
      <c r="A114" s="12"/>
      <c r="B114" s="9" t="s">
        <v>83</v>
      </c>
      <c r="C114" s="17">
        <f>C32-C113</f>
        <v>-29450.699999999983</v>
      </c>
      <c r="D114" s="23">
        <f>D32-D113</f>
        <v>-4647.6999999999825</v>
      </c>
      <c r="E114" s="13"/>
    </row>
    <row r="115" spans="1:5" hidden="1" x14ac:dyDescent="0.2">
      <c r="A115" s="7"/>
      <c r="C115" s="14"/>
    </row>
    <row r="116" spans="1:5" hidden="1" x14ac:dyDescent="0.2">
      <c r="A116" s="7"/>
      <c r="C116" s="14" t="e">
        <f>C113-#REF!</f>
        <v>#REF!</v>
      </c>
    </row>
    <row r="117" spans="1:5" hidden="1" x14ac:dyDescent="0.2">
      <c r="A117" s="7"/>
      <c r="C117" s="14" t="e">
        <f>#REF!</f>
        <v>#REF!</v>
      </c>
    </row>
    <row r="118" spans="1:5" hidden="1" x14ac:dyDescent="0.2">
      <c r="A118" s="7"/>
      <c r="C118" s="14" t="e">
        <f>C116+C117</f>
        <v>#REF!</v>
      </c>
    </row>
    <row r="119" spans="1:5" hidden="1" x14ac:dyDescent="0.2">
      <c r="A119" s="7"/>
    </row>
    <row r="120" spans="1:5" x14ac:dyDescent="0.2">
      <c r="A120" s="7"/>
    </row>
    <row r="121" spans="1:5" x14ac:dyDescent="0.2">
      <c r="A121" s="38" t="s">
        <v>176</v>
      </c>
      <c r="B121" s="38"/>
      <c r="C121" s="44" t="s">
        <v>82</v>
      </c>
      <c r="D121" s="44"/>
      <c r="E121" s="44"/>
    </row>
    <row r="122" spans="1:5" x14ac:dyDescent="0.2">
      <c r="A122" s="7"/>
      <c r="C122" s="14"/>
    </row>
    <row r="123" spans="1:5" x14ac:dyDescent="0.2">
      <c r="A123" s="7"/>
    </row>
    <row r="124" spans="1:5" x14ac:dyDescent="0.2">
      <c r="A124" s="7"/>
    </row>
    <row r="125" spans="1:5" x14ac:dyDescent="0.2">
      <c r="A125" s="7"/>
    </row>
    <row r="126" spans="1:5" x14ac:dyDescent="0.2">
      <c r="A126" s="39" t="s">
        <v>175</v>
      </c>
      <c r="B126" s="39"/>
    </row>
    <row r="127" spans="1:5" x14ac:dyDescent="0.2">
      <c r="A127" s="7"/>
      <c r="E127" s="6" t="s">
        <v>130</v>
      </c>
    </row>
    <row r="128" spans="1:5" x14ac:dyDescent="0.2">
      <c r="A128" s="7"/>
    </row>
    <row r="129" spans="1:1" x14ac:dyDescent="0.2">
      <c r="A129" s="7"/>
    </row>
    <row r="130" spans="1:1" x14ac:dyDescent="0.2">
      <c r="A130" s="7"/>
    </row>
    <row r="131" spans="1:1" x14ac:dyDescent="0.2">
      <c r="A131" s="7"/>
    </row>
    <row r="132" spans="1:1" x14ac:dyDescent="0.2">
      <c r="A132" s="7"/>
    </row>
    <row r="133" spans="1:1" x14ac:dyDescent="0.2">
      <c r="A133" s="7"/>
    </row>
    <row r="134" spans="1:1" x14ac:dyDescent="0.2">
      <c r="A134" s="7"/>
    </row>
    <row r="135" spans="1:1" x14ac:dyDescent="0.2">
      <c r="A135" s="7"/>
    </row>
    <row r="136" spans="1:1" x14ac:dyDescent="0.2">
      <c r="A136" s="7"/>
    </row>
    <row r="137" spans="1:1" x14ac:dyDescent="0.2">
      <c r="A137" s="7"/>
    </row>
    <row r="138" spans="1:1" x14ac:dyDescent="0.2">
      <c r="A138" s="7"/>
    </row>
    <row r="139" spans="1:1" x14ac:dyDescent="0.2">
      <c r="A139" s="7"/>
    </row>
    <row r="140" spans="1:1" x14ac:dyDescent="0.2">
      <c r="A140" s="7"/>
    </row>
    <row r="141" spans="1:1" x14ac:dyDescent="0.2">
      <c r="A141" s="7"/>
    </row>
    <row r="142" spans="1:1" x14ac:dyDescent="0.2">
      <c r="A142" s="7"/>
    </row>
    <row r="143" spans="1:1" x14ac:dyDescent="0.2">
      <c r="A143" s="7"/>
    </row>
    <row r="144" spans="1:1" x14ac:dyDescent="0.2">
      <c r="A144" s="7"/>
    </row>
    <row r="145" spans="1:1" x14ac:dyDescent="0.2">
      <c r="A145" s="7"/>
    </row>
    <row r="146" spans="1:1" x14ac:dyDescent="0.2">
      <c r="A146" s="7"/>
    </row>
    <row r="147" spans="1:1" x14ac:dyDescent="0.2">
      <c r="A147" s="7"/>
    </row>
    <row r="148" spans="1:1" x14ac:dyDescent="0.2">
      <c r="A148" s="7"/>
    </row>
    <row r="149" spans="1:1" x14ac:dyDescent="0.2">
      <c r="A149" s="7"/>
    </row>
    <row r="150" spans="1:1" x14ac:dyDescent="0.2">
      <c r="A150" s="7"/>
    </row>
    <row r="151" spans="1:1" x14ac:dyDescent="0.2">
      <c r="A151" s="7"/>
    </row>
    <row r="152" spans="1:1" x14ac:dyDescent="0.2">
      <c r="A152" s="7"/>
    </row>
    <row r="153" spans="1:1" x14ac:dyDescent="0.2">
      <c r="A153" s="7"/>
    </row>
    <row r="154" spans="1:1" x14ac:dyDescent="0.2">
      <c r="A154" s="7"/>
    </row>
    <row r="155" spans="1:1" x14ac:dyDescent="0.2">
      <c r="A155" s="7"/>
    </row>
    <row r="156" spans="1:1" x14ac:dyDescent="0.2">
      <c r="A156" s="7"/>
    </row>
    <row r="157" spans="1:1" x14ac:dyDescent="0.2">
      <c r="A157" s="7"/>
    </row>
    <row r="158" spans="1:1" x14ac:dyDescent="0.2">
      <c r="A158" s="7"/>
    </row>
    <row r="159" spans="1:1" x14ac:dyDescent="0.2">
      <c r="A159" s="7"/>
    </row>
    <row r="160" spans="1:1" x14ac:dyDescent="0.2">
      <c r="A160" s="7"/>
    </row>
    <row r="161" spans="1:1" x14ac:dyDescent="0.2">
      <c r="A161" s="7"/>
    </row>
    <row r="162" spans="1:1" x14ac:dyDescent="0.2">
      <c r="A162" s="7"/>
    </row>
    <row r="163" spans="1:1" x14ac:dyDescent="0.2">
      <c r="A163" s="7"/>
    </row>
  </sheetData>
  <mergeCells count="9">
    <mergeCell ref="A1:E1"/>
    <mergeCell ref="A121:B121"/>
    <mergeCell ref="A126:B126"/>
    <mergeCell ref="D3:D4"/>
    <mergeCell ref="E3:E4"/>
    <mergeCell ref="B3:B4"/>
    <mergeCell ref="C3:C4"/>
    <mergeCell ref="A3:A4"/>
    <mergeCell ref="C121:E121"/>
  </mergeCells>
  <pageMargins left="1.1023622047244095" right="0.11811023622047245" top="0.15748031496062992" bottom="0.15748031496062992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2019-10-15T08:39:23Z</cp:lastPrinted>
  <dcterms:created xsi:type="dcterms:W3CDTF">2015-10-20T12:22:12Z</dcterms:created>
  <dcterms:modified xsi:type="dcterms:W3CDTF">2020-01-21T12:26:07Z</dcterms:modified>
</cp:coreProperties>
</file>